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장관 10월" sheetId="3" r:id="rId1"/>
    <sheet name="장관 11월" sheetId="2" r:id="rId2"/>
    <sheet name="장관 12월" sheetId="1" r:id="rId3"/>
    <sheet name="본부장 10월" sheetId="4" r:id="rId4"/>
    <sheet name="본부장 11월" sheetId="5" r:id="rId5"/>
    <sheet name="본부장 12월" sheetId="6" r:id="rId6"/>
    <sheet name="차관 10월" sheetId="7" r:id="rId7"/>
    <sheet name="차관 11월" sheetId="8" r:id="rId8"/>
    <sheet name="차관 12월" sheetId="9" r:id="rId9"/>
  </sheets>
  <definedNames>
    <definedName name="_xlnm.Print_Area" localSheetId="3">'본부장 10월'!$A$1:$E$44</definedName>
    <definedName name="_xlnm.Print_Area" localSheetId="4">'본부장 11월'!$A$1:$E$40</definedName>
    <definedName name="_xlnm.Print_Area" localSheetId="5">'본부장 12월'!$A$1:$E$32</definedName>
    <definedName name="_xlnm.Print_Area" localSheetId="0">'장관 10월'!$A$1:$E$33</definedName>
    <definedName name="_xlnm.Print_Area" localSheetId="1">'장관 11월'!$A$1:$E$31</definedName>
    <definedName name="_xlnm.Print_Area" localSheetId="2">'장관 12월'!$A$1:$E$31</definedName>
  </definedNames>
  <calcPr calcId="125725"/>
</workbook>
</file>

<file path=xl/calcChain.xml><?xml version="1.0" encoding="utf-8"?>
<calcChain xmlns="http://schemas.openxmlformats.org/spreadsheetml/2006/main">
  <c r="E50" i="9"/>
  <c r="E28"/>
  <c r="E51" s="1"/>
  <c r="D7"/>
  <c r="E6"/>
  <c r="E5"/>
  <c r="E7" s="1"/>
  <c r="E51" i="8"/>
  <c r="E6" s="1"/>
  <c r="E25"/>
  <c r="E5" s="1"/>
  <c r="D7"/>
  <c r="E34" i="7"/>
  <c r="E6" s="1"/>
  <c r="E22"/>
  <c r="E35" s="1"/>
  <c r="D7"/>
  <c r="E5"/>
  <c r="E7" s="1"/>
  <c r="E7" i="8" l="1"/>
  <c r="E52"/>
  <c r="E31" i="6" l="1"/>
  <c r="E26"/>
  <c r="E23"/>
  <c r="E22"/>
  <c r="E21"/>
  <c r="E32" s="1"/>
  <c r="E15"/>
  <c r="E7"/>
  <c r="D7"/>
  <c r="E39" i="5"/>
  <c r="E38"/>
  <c r="E25"/>
  <c r="E40" s="1"/>
  <c r="E20"/>
  <c r="E11"/>
  <c r="E7"/>
  <c r="D7"/>
  <c r="E43" i="4"/>
  <c r="E30"/>
  <c r="E19"/>
  <c r="E18"/>
  <c r="E16"/>
  <c r="E12"/>
  <c r="E29" s="1"/>
  <c r="E44" s="1"/>
  <c r="E7"/>
  <c r="D7"/>
  <c r="E14" i="1" l="1"/>
  <c r="E20" s="1"/>
  <c r="D6" i="3"/>
  <c r="E18"/>
  <c r="E33"/>
  <c r="E15"/>
  <c r="D5" l="1"/>
  <c r="E22"/>
  <c r="E5" s="1"/>
  <c r="E5" i="1"/>
  <c r="E6" i="3" l="1"/>
  <c r="E7" s="1"/>
  <c r="D7"/>
  <c r="E31" i="2"/>
  <c r="E6" s="1"/>
  <c r="E20"/>
  <c r="E5" s="1"/>
  <c r="D7"/>
  <c r="E7" l="1"/>
  <c r="E30" i="1" l="1"/>
  <c r="E6" s="1"/>
  <c r="E7" s="1"/>
  <c r="D7"/>
  <c r="E31" l="1"/>
</calcChain>
</file>

<file path=xl/sharedStrings.xml><?xml version="1.0" encoding="utf-8"?>
<sst xmlns="http://schemas.openxmlformats.org/spreadsheetml/2006/main" count="403" uniqueCount="262">
  <si>
    <t>□ 유형별 집행내역</t>
  </si>
  <si>
    <t>(단위 : 원)</t>
  </si>
  <si>
    <t>유  형  별</t>
  </si>
  <si>
    <t>건  수</t>
  </si>
  <si>
    <t>금  액</t>
  </si>
  <si>
    <t>① 주요정책추진 관련 회의·행사 등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</si>
  <si>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</si>
  <si>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</si>
  <si>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</si>
  <si>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</si>
  <si>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</si>
  <si>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</si>
  <si>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</si>
  <si>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</si>
  <si>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t>총합계</t>
  </si>
  <si>
    <t>주요 정책
추진 관련
회의 행사 등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</si>
  <si>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     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</si>
  <si>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</si>
  <si>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장관 '17년 10월 업추비 집행내역</t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</si>
  <si>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</si>
  <si>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</si>
  <si>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통상현안 점검회의</t>
    <phoneticPr fontId="3" type="noConversion"/>
  </si>
  <si>
    <t>국정과제 관련 유관기관 회의</t>
    <phoneticPr fontId="3" type="noConversion"/>
  </si>
  <si>
    <t>산업정책 전문가 간담회</t>
    <phoneticPr fontId="3" type="noConversion"/>
  </si>
  <si>
    <t>에너지정책 점검회의</t>
    <phoneticPr fontId="3" type="noConversion"/>
  </si>
  <si>
    <t>국회 대응 현안 점검회의</t>
    <phoneticPr fontId="3" type="noConversion"/>
  </si>
  <si>
    <t>통상전문가 자문회의</t>
    <phoneticPr fontId="3" type="noConversion"/>
  </si>
  <si>
    <t>산업정책 점검회의</t>
    <phoneticPr fontId="3" type="noConversion"/>
  </si>
  <si>
    <t>정책홍보 자문 간담</t>
    <phoneticPr fontId="3" type="noConversion"/>
  </si>
  <si>
    <t>수출입 동향 점검</t>
    <phoneticPr fontId="3" type="noConversion"/>
  </si>
  <si>
    <t>정책전문가 간담회</t>
    <phoneticPr fontId="3" type="noConversion"/>
  </si>
  <si>
    <t>에너지정책 유관기관 업무협의</t>
    <phoneticPr fontId="3" type="noConversion"/>
  </si>
  <si>
    <t>산업정책전문가 정책자문</t>
    <phoneticPr fontId="3" type="noConversion"/>
  </si>
  <si>
    <t>에너지관련 부서 직원간담회</t>
    <phoneticPr fontId="3" type="noConversion"/>
  </si>
  <si>
    <t>에너지정책 현안 점검회의</t>
    <phoneticPr fontId="3" type="noConversion"/>
  </si>
  <si>
    <t>부내 현안점검 간담</t>
    <phoneticPr fontId="3" type="noConversion"/>
  </si>
  <si>
    <t>산업기술정책 유관기관 협의</t>
    <phoneticPr fontId="3" type="noConversion"/>
  </si>
  <si>
    <t>균형발전 전문가회의</t>
    <phoneticPr fontId="3" type="noConversion"/>
  </si>
  <si>
    <t>무역전문가 간담회</t>
    <phoneticPr fontId="3" type="noConversion"/>
  </si>
  <si>
    <t>정책홍보 점검 회의</t>
    <phoneticPr fontId="3" type="noConversion"/>
  </si>
  <si>
    <t>유럽 출장 결과 및 후속조치 점검 회의</t>
    <phoneticPr fontId="3" type="noConversion"/>
  </si>
  <si>
    <t>산업정책전문가 간담회</t>
    <phoneticPr fontId="3" type="noConversion"/>
  </si>
  <si>
    <t>통상정책 추진현황 점검 회의</t>
    <phoneticPr fontId="3" type="noConversion"/>
  </si>
  <si>
    <t>에너지정책 업무협의</t>
    <phoneticPr fontId="3" type="noConversion"/>
  </si>
  <si>
    <t>상임위 대응 현안 점검</t>
    <phoneticPr fontId="3" type="noConversion"/>
  </si>
  <si>
    <t>외부전문가 정책자문</t>
    <phoneticPr fontId="3" type="noConversion"/>
  </si>
  <si>
    <t>법안추진동향 점검회의</t>
    <phoneticPr fontId="3" type="noConversion"/>
  </si>
  <si>
    <t>산업정책 유관기관 업무협의</t>
    <phoneticPr fontId="3" type="noConversion"/>
  </si>
  <si>
    <t>부내 통상현안 점검회의</t>
    <phoneticPr fontId="3" type="noConversion"/>
  </si>
  <si>
    <t>정책홍보 점검회의</t>
    <phoneticPr fontId="3" type="noConversion"/>
  </si>
  <si>
    <t>국정과제 추진현황 점검회의</t>
    <phoneticPr fontId="3" type="noConversion"/>
  </si>
  <si>
    <t>주요업무 관계자 오찬</t>
    <phoneticPr fontId="3" type="noConversion"/>
  </si>
  <si>
    <t>중견기업정책 수립 회의</t>
    <phoneticPr fontId="3" type="noConversion"/>
  </si>
  <si>
    <t>대중소상생 대책 점검 회의</t>
    <phoneticPr fontId="3" type="noConversion"/>
  </si>
  <si>
    <t>전력수급기본계획 관련 상임위 대응 회의</t>
    <phoneticPr fontId="3" type="noConversion"/>
  </si>
  <si>
    <t>부내 산업정책방향 수립 회의</t>
    <phoneticPr fontId="3" type="noConversion"/>
  </si>
  <si>
    <t>업무유관기관 정책협의</t>
    <phoneticPr fontId="3" type="noConversion"/>
  </si>
  <si>
    <t>신재생에너지 정책 점검</t>
    <phoneticPr fontId="3" type="noConversion"/>
  </si>
  <si>
    <t>장관 '17년 12월 업추비 집행내역</t>
    <phoneticPr fontId="3" type="noConversion"/>
  </si>
  <si>
    <t>장관 '17년 11월 업추비 집행내역</t>
    <phoneticPr fontId="3" type="noConversion"/>
  </si>
  <si>
    <t>주요 정책
추진 관련
회의 행사 등</t>
    <phoneticPr fontId="3" type="noConversion"/>
  </si>
  <si>
    <t>스마트시티정책 간담회</t>
    <phoneticPr fontId="3" type="noConversion"/>
  </si>
  <si>
    <t>통상현안 점검 회의</t>
    <phoneticPr fontId="3" type="noConversion"/>
  </si>
  <si>
    <t>주요정책추진현황 점검회의</t>
    <phoneticPr fontId="3" type="noConversion"/>
  </si>
  <si>
    <t>남방경제 추진방향 점검 회의</t>
    <phoneticPr fontId="3" type="noConversion"/>
  </si>
  <si>
    <t>한-베트남 협력 확대방안 논의</t>
    <phoneticPr fontId="3" type="noConversion"/>
  </si>
  <si>
    <t>부내 주요정책 추진 현안 점검</t>
    <phoneticPr fontId="3" type="noConversion"/>
  </si>
  <si>
    <t>국회 상임위 대응 현안점검</t>
    <phoneticPr fontId="3" type="noConversion"/>
  </si>
  <si>
    <t>반도체산업 현안 점검회의</t>
    <phoneticPr fontId="3" type="noConversion"/>
  </si>
  <si>
    <t>투자자 라운드테이블 및 OCED사무총장 면담 점검회의</t>
    <phoneticPr fontId="3" type="noConversion"/>
  </si>
  <si>
    <t>주요 정책현안 관련 의견 청취</t>
    <phoneticPr fontId="3" type="noConversion"/>
  </si>
  <si>
    <t>북방경제전문가 정책 간담</t>
    <phoneticPr fontId="3" type="noConversion"/>
  </si>
  <si>
    <t>1급이상 정책점검회의</t>
    <phoneticPr fontId="3" type="noConversion"/>
  </si>
  <si>
    <t>인도네시아 출장 직원 격려</t>
    <phoneticPr fontId="3" type="noConversion"/>
  </si>
  <si>
    <t>베트남 출장 직원 격려</t>
    <phoneticPr fontId="3" type="noConversion"/>
  </si>
  <si>
    <t>주요업무관계차 오찬 협의</t>
    <phoneticPr fontId="3" type="noConversion"/>
  </si>
  <si>
    <t>에너지 정책 추진현황 점검</t>
    <phoneticPr fontId="3" type="noConversion"/>
  </si>
  <si>
    <t>영국 출장 직원 간담회</t>
    <phoneticPr fontId="3" type="noConversion"/>
  </si>
  <si>
    <t>프랑스 에너지부 및 경제재정부 장관면담 점검회의</t>
    <phoneticPr fontId="3" type="noConversion"/>
  </si>
  <si>
    <t>체코 출장 직원 간담회</t>
    <phoneticPr fontId="3" type="noConversion"/>
  </si>
  <si>
    <r>
      <rPr>
        <sz val="14"/>
        <rFont val="돋움"/>
        <family val="3"/>
        <charset val="129"/>
      </rPr>
      <t>대민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대유관기관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업무협의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및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직원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간담회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등</t>
    </r>
    <phoneticPr fontId="3" type="noConversion"/>
  </si>
  <si>
    <t>혁신성장추진방안 기획회의</t>
    <phoneticPr fontId="3" type="noConversion"/>
  </si>
  <si>
    <t>부내 1급 업무 점검회의</t>
    <phoneticPr fontId="3" type="noConversion"/>
  </si>
  <si>
    <t>통상교섭본부장 '17년 10월 업추비 집행내역</t>
    <phoneticPr fontId="3" type="noConversion"/>
  </si>
  <si>
    <t>주요정책
추진관련
회의 행사 등</t>
  </si>
  <si>
    <t>대외경제장관회의</t>
    <phoneticPr fontId="3" type="noConversion"/>
  </si>
  <si>
    <t>제2차 한미 FTA 공동위 사전점검회의</t>
    <phoneticPr fontId="3" type="noConversion"/>
  </si>
  <si>
    <t>제2차 한미 FTA 공동위 중간점검회의</t>
    <phoneticPr fontId="3" type="noConversion"/>
  </si>
  <si>
    <t>통상교섭본부 현안점검회의</t>
    <phoneticPr fontId="3" type="noConversion"/>
  </si>
  <si>
    <t>무역투자실 국정감사 현안 검토회의</t>
    <phoneticPr fontId="3" type="noConversion"/>
  </si>
  <si>
    <t>한미 FTA 국회 및 국민 소통전략회의</t>
    <phoneticPr fontId="3" type="noConversion"/>
  </si>
  <si>
    <t>국회 통상현안 점검회의</t>
    <phoneticPr fontId="3" type="noConversion"/>
  </si>
  <si>
    <t>국정감사 예상쟁점 점검회의</t>
    <phoneticPr fontId="3" type="noConversion"/>
  </si>
  <si>
    <t>트럼프 방한 관련 통상분야 점검회의</t>
    <phoneticPr fontId="3" type="noConversion"/>
  </si>
  <si>
    <t>한미 FTA 핵심이슈 점검회의</t>
    <phoneticPr fontId="3" type="noConversion"/>
  </si>
  <si>
    <t>평창올림픽 준비 지원위원회</t>
    <phoneticPr fontId="3" type="noConversion"/>
  </si>
  <si>
    <t>한미 FTA 현안점검회의</t>
    <phoneticPr fontId="3" type="noConversion"/>
  </si>
  <si>
    <t>대중국 통상 점검회의</t>
    <phoneticPr fontId="3" type="noConversion"/>
  </si>
  <si>
    <t>수입규제 현안점검회의</t>
    <phoneticPr fontId="3" type="noConversion"/>
  </si>
  <si>
    <t>통상정책 대국민 소통전략회의</t>
    <phoneticPr fontId="3" type="noConversion"/>
  </si>
  <si>
    <t>한미통상 점검회의</t>
    <phoneticPr fontId="3" type="noConversion"/>
  </si>
  <si>
    <t>Atlantic Coucil 오찬간담회</t>
    <phoneticPr fontId="3" type="noConversion"/>
  </si>
  <si>
    <t>RCEP 협상결과 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</si>
  <si>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</si>
  <si>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주미대사관 및 출장단 만찬간담회</t>
    <phoneticPr fontId="3" type="noConversion"/>
  </si>
  <si>
    <t>주뉴욕총영사관 만찬간담회</t>
    <phoneticPr fontId="3" type="noConversion"/>
  </si>
  <si>
    <t>주요 업무관계자 오찬간담회</t>
    <phoneticPr fontId="3" type="noConversion"/>
  </si>
  <si>
    <t>통상교섭본부-외교부 정책협의</t>
    <phoneticPr fontId="3" type="noConversion"/>
  </si>
  <si>
    <t>통상차관보실 만찬간담회</t>
    <phoneticPr fontId="3" type="noConversion"/>
  </si>
  <si>
    <t>주미대사 내정자 업무협의</t>
    <phoneticPr fontId="3" type="noConversion"/>
  </si>
  <si>
    <t>자유무역협정교섭실 만찬간담회</t>
    <phoneticPr fontId="3" type="noConversion"/>
  </si>
  <si>
    <t>통상교섭본부 신임과장 오찬간담회</t>
    <phoneticPr fontId="3" type="noConversion"/>
  </si>
  <si>
    <t>통상교섭본부 직원간담회</t>
    <phoneticPr fontId="3" type="noConversion"/>
  </si>
  <si>
    <t>주요 업무관계자 만찬간담회</t>
    <phoneticPr fontId="3" type="noConversion"/>
  </si>
  <si>
    <t>통상전문가 업무협의</t>
    <phoneticPr fontId="3" type="noConversion"/>
  </si>
  <si>
    <t>통상 주요관계자 업무협의</t>
    <phoneticPr fontId="3" type="noConversion"/>
  </si>
  <si>
    <t>통상교섭본부장 '17년 11월 업추비 집행내역</t>
    <phoneticPr fontId="3" type="noConversion"/>
  </si>
  <si>
    <t>한미 통상현안 점검회의</t>
    <phoneticPr fontId="3" type="noConversion"/>
  </si>
  <si>
    <t>대외경제장관회의 점검회의</t>
    <phoneticPr fontId="3" type="noConversion"/>
  </si>
  <si>
    <t xml:space="preserve">국회 상임위 예산안 이슈점검회의 </t>
    <phoneticPr fontId="3" type="noConversion"/>
  </si>
  <si>
    <t>국회 상임위 예산소위 점검회의</t>
    <phoneticPr fontId="3" type="noConversion"/>
  </si>
  <si>
    <t>국회 예결위 부별심사 점검회의</t>
    <phoneticPr fontId="3" type="noConversion"/>
  </si>
  <si>
    <t>국회 예결위 예산안 현안점검회의</t>
    <phoneticPr fontId="3" type="noConversion"/>
  </si>
  <si>
    <t>한미 정상회담 점검회의</t>
    <phoneticPr fontId="3" type="noConversion"/>
  </si>
  <si>
    <t>투자정책국 현안점검회의</t>
    <phoneticPr fontId="3" type="noConversion"/>
  </si>
  <si>
    <t>FTA 추진전략회의</t>
    <phoneticPr fontId="3" type="noConversion"/>
  </si>
  <si>
    <t>1급 이상 정책현안점검회의</t>
    <phoneticPr fontId="3" type="noConversion"/>
  </si>
  <si>
    <t>주요 상정법안 점검회의</t>
    <phoneticPr fontId="3" type="noConversion"/>
  </si>
  <si>
    <t>대중국통상 점검회의</t>
    <phoneticPr fontId="3" type="noConversion"/>
  </si>
  <si>
    <t>대아세안통상 전략회의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</si>
  <si>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</si>
  <si>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 xml:space="preserve">에너지자원정책실 오찬간담회 </t>
    <phoneticPr fontId="3" type="noConversion"/>
  </si>
  <si>
    <t>자유무역협정교섭관실 만찬간담회</t>
    <phoneticPr fontId="3" type="noConversion"/>
  </si>
  <si>
    <t>통상전문가 업무협의</t>
    <phoneticPr fontId="3" type="noConversion"/>
  </si>
  <si>
    <t>통상정책 전문가 회의</t>
    <phoneticPr fontId="3" type="noConversion"/>
  </si>
  <si>
    <t>수출 전문가 업무협의</t>
    <phoneticPr fontId="3" type="noConversion"/>
  </si>
  <si>
    <t>한러 경제협력 점검회의</t>
    <phoneticPr fontId="3" type="noConversion"/>
  </si>
  <si>
    <t>싱가포르 무역/투자전문가 업무협의</t>
    <phoneticPr fontId="3" type="noConversion"/>
  </si>
  <si>
    <t>싱가포르 통상전문가 오찬간담회</t>
    <phoneticPr fontId="3" type="noConversion"/>
  </si>
  <si>
    <t>주싱가포르대사관 오찬간담회</t>
    <phoneticPr fontId="3" type="noConversion"/>
  </si>
  <si>
    <t>무역정책 전문가 업무협의</t>
    <phoneticPr fontId="3" type="noConversion"/>
  </si>
  <si>
    <t>산업부-외교부 정책협의</t>
    <phoneticPr fontId="3" type="noConversion"/>
  </si>
  <si>
    <t>주요 업무관계자 만찬협의</t>
    <phoneticPr fontId="3" type="noConversion"/>
  </si>
  <si>
    <t>수입규제 대응전략 협의</t>
    <phoneticPr fontId="3" type="noConversion"/>
  </si>
  <si>
    <t>통상교섭본부장 '17년 12월 업추비 집행내역</t>
    <phoneticPr fontId="3" type="noConversion"/>
  </si>
  <si>
    <t>통상현안점검회의</t>
    <phoneticPr fontId="3" type="noConversion"/>
  </si>
  <si>
    <t>대국회 현안점검회의</t>
    <phoneticPr fontId="3" type="noConversion"/>
  </si>
  <si>
    <t>글로벌 통상동향 점검회의</t>
    <phoneticPr fontId="3" type="noConversion"/>
  </si>
  <si>
    <t>국회 계류법안 점검회의</t>
    <phoneticPr fontId="3" type="noConversion"/>
  </si>
  <si>
    <t>인도 통상/무역 동향 점검회의</t>
    <phoneticPr fontId="3" type="noConversion"/>
  </si>
  <si>
    <t>대국회 현안 점검회의</t>
    <phoneticPr fontId="3" type="noConversion"/>
  </si>
  <si>
    <t>철강분야 통상현안 점검회의</t>
    <phoneticPr fontId="3" type="noConversion"/>
  </si>
  <si>
    <t>신 통상정책 검토회의</t>
    <phoneticPr fontId="3" type="noConversion"/>
  </si>
  <si>
    <t>무역투자실 현안점검회의</t>
    <phoneticPr fontId="3" type="noConversion"/>
  </si>
  <si>
    <t>통상정책국 만찬간담회</t>
    <phoneticPr fontId="3" type="noConversion"/>
  </si>
  <si>
    <t>대국회 업무 관계자 간담회</t>
    <phoneticPr fontId="3" type="noConversion"/>
  </si>
  <si>
    <t>주요국 신임 대사 업무협의</t>
    <phoneticPr fontId="3" type="noConversion"/>
  </si>
  <si>
    <t>통상정책국 오찬간담회</t>
    <phoneticPr fontId="3" type="noConversion"/>
  </si>
  <si>
    <t>통상전문가 만찬간담회</t>
    <phoneticPr fontId="3" type="noConversion"/>
  </si>
  <si>
    <t>통상교섭본부-외교부 업무협의</t>
    <phoneticPr fontId="3" type="noConversion"/>
  </si>
  <si>
    <t>주요 업무관계자 업무협의</t>
    <phoneticPr fontId="3" type="noConversion"/>
  </si>
  <si>
    <t>차관 '17년 10월 업추비 집행내역</t>
    <phoneticPr fontId="3" type="noConversion"/>
  </si>
  <si>
    <t>주요 정책
추진 관련
회의 행사 등</t>
  </si>
  <si>
    <t>전력정책 추진상황 실무점검 회의</t>
    <phoneticPr fontId="3" type="noConversion"/>
  </si>
  <si>
    <t>원전정책 점검 실무 회의</t>
    <phoneticPr fontId="3" type="noConversion"/>
  </si>
  <si>
    <t>에너지정책 추진방향 실무자 점검회</t>
    <phoneticPr fontId="3" type="noConversion"/>
  </si>
  <si>
    <t>원전 정책 실무점검 회의</t>
    <phoneticPr fontId="3" type="noConversion"/>
  </si>
  <si>
    <t>조선산업 정책 실무점검회의</t>
    <phoneticPr fontId="3" type="noConversion"/>
  </si>
  <si>
    <t>일자리 정책 추진상황 실무 점검회의</t>
    <phoneticPr fontId="3" type="noConversion"/>
  </si>
  <si>
    <t>에너지정책 추진방향 점검 회의</t>
    <phoneticPr fontId="3" type="noConversion"/>
  </si>
  <si>
    <t>정부 업무평가 대응방향 실무회의</t>
    <phoneticPr fontId="3" type="noConversion"/>
  </si>
  <si>
    <t>미래차 개발방향 점검 실무회의</t>
    <phoneticPr fontId="3" type="noConversion"/>
  </si>
  <si>
    <t>에너지산업 현장점검 방향 검토회의</t>
    <phoneticPr fontId="3" type="noConversion"/>
  </si>
  <si>
    <t>주요 정책 및 사업 점검 실무회의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</si>
  <si>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</si>
  <si>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산업정책 혁신방안 오찬 간담회</t>
    <phoneticPr fontId="3" type="noConversion"/>
  </si>
  <si>
    <t>에너지정책 오찬 간담회</t>
    <phoneticPr fontId="3" type="noConversion"/>
  </si>
  <si>
    <t>전력정책 점검 오찬 간담회</t>
    <phoneticPr fontId="3" type="noConversion"/>
  </si>
  <si>
    <t>가스산업정책 추진방향 간담회</t>
    <phoneticPr fontId="3" type="noConversion"/>
  </si>
  <si>
    <t>신재생에너지 정책 오찬 간담회</t>
    <phoneticPr fontId="3" type="noConversion"/>
  </si>
  <si>
    <t>에너지정책 현안 만찬 간담회</t>
    <phoneticPr fontId="3" type="noConversion"/>
  </si>
  <si>
    <t>바이오산업 정책 점검 만찬 간담회</t>
    <phoneticPr fontId="3" type="noConversion"/>
  </si>
  <si>
    <t>표준정책 방향 점검 오찬 간담회</t>
    <phoneticPr fontId="3" type="noConversion"/>
  </si>
  <si>
    <t>에너지정책 추진방향 점검 오찬 간담회</t>
    <phoneticPr fontId="3" type="noConversion"/>
  </si>
  <si>
    <t>에너지 신산업 정책 간담회</t>
    <phoneticPr fontId="3" type="noConversion"/>
  </si>
  <si>
    <t>산업 및 에너지정책 점검 만찬 간담회</t>
    <phoneticPr fontId="3" type="noConversion"/>
  </si>
  <si>
    <t>차관 '17년 11월 업추비 집행내역</t>
    <phoneticPr fontId="3" type="noConversion"/>
  </si>
  <si>
    <t>주요 예산사업 실무 점검회의</t>
    <phoneticPr fontId="3" type="noConversion"/>
  </si>
  <si>
    <t>신재생에너지 정책 혁신 실무 회의</t>
    <phoneticPr fontId="3" type="noConversion"/>
  </si>
  <si>
    <t>주력산업 정책 실무 점검 회의</t>
    <phoneticPr fontId="3" type="noConversion"/>
  </si>
  <si>
    <t>예산 및 정책 실무 점검 회의</t>
    <phoneticPr fontId="3" type="noConversion"/>
  </si>
  <si>
    <t>예산심사 대응 실무점검 회의</t>
    <phoneticPr fontId="3" type="noConversion"/>
  </si>
  <si>
    <t>유가 현황 실무점검 회의</t>
    <phoneticPr fontId="3" type="noConversion"/>
  </si>
  <si>
    <t>섬유산업 정책 추진방향 점검 회의</t>
    <phoneticPr fontId="3" type="noConversion"/>
  </si>
  <si>
    <t>쟁점 예산 실무 점검회의</t>
    <phoneticPr fontId="3" type="noConversion"/>
  </si>
  <si>
    <t>에너지 관련 예산 쟁점 점검회의</t>
    <phoneticPr fontId="3" type="noConversion"/>
  </si>
  <si>
    <t>지역산업정책 실무점검 회의</t>
    <phoneticPr fontId="3" type="noConversion"/>
  </si>
  <si>
    <t>조선산업 정책 실무점검 회의</t>
    <phoneticPr fontId="3" type="noConversion"/>
  </si>
  <si>
    <t>산업정책 현안 점검회의</t>
    <phoneticPr fontId="3" type="noConversion"/>
  </si>
  <si>
    <t>혁신성장 추진방안 실무회의</t>
    <phoneticPr fontId="3" type="noConversion"/>
  </si>
  <si>
    <t>기업 지원정책 점검 실무회의</t>
    <phoneticPr fontId="3" type="noConversion"/>
  </si>
  <si>
    <t>국내외 투자정책 간담회</t>
    <phoneticPr fontId="3" type="noConversion"/>
  </si>
  <si>
    <t>산업정책 혁신 만찬 간담회</t>
    <phoneticPr fontId="3" type="noConversion"/>
  </si>
  <si>
    <t>산업정책 소통 오찬 간담회</t>
    <phoneticPr fontId="3" type="noConversion"/>
  </si>
  <si>
    <t>지역산업 정책 혁신 만찬 간담회</t>
    <phoneticPr fontId="3" type="noConversion"/>
  </si>
  <si>
    <t>2018년 예산정책 점검 오찬 회의</t>
    <phoneticPr fontId="3" type="noConversion"/>
  </si>
  <si>
    <t>산업기술정책 혁신성장 회의</t>
    <phoneticPr fontId="3" type="noConversion"/>
  </si>
  <si>
    <t>산업혁신전략 오찬 간담회</t>
    <phoneticPr fontId="3" type="noConversion"/>
  </si>
  <si>
    <t>예산 쟁점 총괄 조정회의</t>
    <phoneticPr fontId="3" type="noConversion"/>
  </si>
  <si>
    <t>지역투자정책 간담회</t>
    <phoneticPr fontId="3" type="noConversion"/>
  </si>
  <si>
    <t>쟁점 예산사업 점검 만찬 간담회</t>
    <phoneticPr fontId="3" type="noConversion"/>
  </si>
  <si>
    <t>산업정책 현안 점검 회의</t>
    <phoneticPr fontId="3" type="noConversion"/>
  </si>
  <si>
    <t>원전정책 잼정 검토 만찬 간담회</t>
    <phoneticPr fontId="3" type="noConversion"/>
  </si>
  <si>
    <t>산학연 네트워크 구축 오찬 간담회</t>
    <phoneticPr fontId="3" type="noConversion"/>
  </si>
  <si>
    <t>중점 검토예산 관련 만찬 간담회</t>
    <phoneticPr fontId="3" type="noConversion"/>
  </si>
  <si>
    <t>전기요금 및 시장 관련 정책 오찬 간담회</t>
    <phoneticPr fontId="3" type="noConversion"/>
  </si>
  <si>
    <t>산업정책 현안 오찬 간담회</t>
    <phoneticPr fontId="3" type="noConversion"/>
  </si>
  <si>
    <t>일자리 정책 발굴 만찬 간담회</t>
    <phoneticPr fontId="3" type="noConversion"/>
  </si>
  <si>
    <t>석유산업 전문가 오찬 간담회</t>
    <phoneticPr fontId="3" type="noConversion"/>
  </si>
  <si>
    <t>쟁점법안 점검 오찬 간담회</t>
    <phoneticPr fontId="3" type="noConversion"/>
  </si>
  <si>
    <t>전자산업 발전방안 만찬 간담회</t>
    <phoneticPr fontId="3" type="noConversion"/>
  </si>
  <si>
    <t>산업기술정책 혁신방안 오찬 간담회</t>
    <phoneticPr fontId="3" type="noConversion"/>
  </si>
  <si>
    <t>신재생에너지 정책 추진방안 오찬 간담회</t>
    <phoneticPr fontId="3" type="noConversion"/>
  </si>
  <si>
    <t>사업재편 정책방향 점검 회의</t>
    <phoneticPr fontId="3" type="noConversion"/>
  </si>
  <si>
    <t>산업정책 혁신방안 만찬 간담회</t>
    <phoneticPr fontId="3" type="noConversion"/>
  </si>
  <si>
    <t>차관 '17년 12월 업추비 집행내역</t>
    <phoneticPr fontId="3" type="noConversion"/>
  </si>
  <si>
    <t>쟁점법안 실무 검토 회의</t>
    <phoneticPr fontId="3" type="noConversion"/>
  </si>
  <si>
    <t>산업혁신정책 아젠다 발굴회의</t>
    <phoneticPr fontId="3" type="noConversion"/>
  </si>
  <si>
    <t>일자리정책 실무 점검 회의</t>
    <phoneticPr fontId="3" type="noConversion"/>
  </si>
  <si>
    <t>의결예상 법안 실무 점검 회의</t>
    <phoneticPr fontId="3" type="noConversion"/>
  </si>
  <si>
    <t>국정과제 진행상황 점검 실무회의</t>
    <phoneticPr fontId="3" type="noConversion"/>
  </si>
  <si>
    <t>균형발전 정책 아젠다 발굴회의</t>
    <phoneticPr fontId="3" type="noConversion"/>
  </si>
  <si>
    <t>쟁점 법안 실무 점검 회의</t>
    <phoneticPr fontId="3" type="noConversion"/>
  </si>
  <si>
    <t>재생에너지정책 실무 점검회의</t>
    <phoneticPr fontId="3" type="noConversion"/>
  </si>
  <si>
    <t>2018년 산업, 에너지정책 구상방향 검토 회의</t>
    <phoneticPr fontId="3" type="noConversion"/>
  </si>
  <si>
    <t>일자리정책 추진방향 검토 회의</t>
    <phoneticPr fontId="3" type="noConversion"/>
  </si>
  <si>
    <t>유통산업 발전방향 실무검토 회의</t>
    <phoneticPr fontId="3" type="noConversion"/>
  </si>
  <si>
    <t>재생에너지정책 점검 회의</t>
    <phoneticPr fontId="3" type="noConversion"/>
  </si>
  <si>
    <t>3D 프린팅산업 발전방안 실무 회의</t>
    <phoneticPr fontId="3" type="noConversion"/>
  </si>
  <si>
    <t>주력산업정책 혁신방안 실무 회의</t>
    <phoneticPr fontId="3" type="noConversion"/>
  </si>
  <si>
    <t>정책 현안점검 실무 회의</t>
    <phoneticPr fontId="3" type="noConversion"/>
  </si>
  <si>
    <t>조선산업 정책 만찬 간담회</t>
    <phoneticPr fontId="3" type="noConversion"/>
  </si>
  <si>
    <t>산업정책 현안 오찬 간담회</t>
    <phoneticPr fontId="3" type="noConversion"/>
  </si>
  <si>
    <t>무역구제정책 현안점검 간담회</t>
    <phoneticPr fontId="3" type="noConversion"/>
  </si>
  <si>
    <t>쟁점 예산사업 추진상황 점검 간담회</t>
    <phoneticPr fontId="3" type="noConversion"/>
  </si>
  <si>
    <t>에너지산업 정책 만찬 간담회</t>
    <phoneticPr fontId="3" type="noConversion"/>
  </si>
  <si>
    <t>유통산업 정책 발전 간담회</t>
    <phoneticPr fontId="3" type="noConversion"/>
  </si>
  <si>
    <t>대외경제 협력방안 오찬 간담회</t>
    <phoneticPr fontId="3" type="noConversion"/>
  </si>
  <si>
    <t>조직문화 개선 만찬 간담회</t>
    <phoneticPr fontId="3" type="noConversion"/>
  </si>
  <si>
    <t>지역균형발전 정책 간담회</t>
    <phoneticPr fontId="3" type="noConversion"/>
  </si>
  <si>
    <t>산업혁신정책 추진상황 점검 오찬 간담회</t>
    <phoneticPr fontId="3" type="noConversion"/>
  </si>
  <si>
    <t>균형발전 정책 추진방향 검토 만찬 간담회</t>
    <phoneticPr fontId="3" type="noConversion"/>
  </si>
  <si>
    <t>주력산업정책 점검 오찬 간담회</t>
    <phoneticPr fontId="3" type="noConversion"/>
  </si>
  <si>
    <t>전력산업정책 오찬 간담회</t>
    <phoneticPr fontId="3" type="noConversion"/>
  </si>
  <si>
    <t>산업혁신 정책 만찬 간담회</t>
    <phoneticPr fontId="3" type="noConversion"/>
  </si>
  <si>
    <t>법안소위 안건 후속조치 간담회</t>
    <phoneticPr fontId="3" type="noConversion"/>
  </si>
  <si>
    <t>산업기술정책 현안 점검회의</t>
    <phoneticPr fontId="3" type="noConversion"/>
  </si>
  <si>
    <t>전력수급정책 현안 점검회의</t>
    <phoneticPr fontId="3" type="noConversion"/>
  </si>
  <si>
    <t>전력수급정책 수립방향 오찬 간담회</t>
    <phoneticPr fontId="3" type="noConversion"/>
  </si>
  <si>
    <t>전력수급정책 실무자 오찬 회의</t>
    <phoneticPr fontId="3" type="noConversion"/>
  </si>
  <si>
    <t>4차 산업혁명 대응방안 만찬 간담회</t>
    <phoneticPr fontId="3" type="noConversion"/>
  </si>
  <si>
    <t>신재생에너지 정책 오찬 간담회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</si>
</sst>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4"/>
      <name val="돋움체"/>
      <family val="3"/>
      <charset val="129"/>
    </font>
    <font>
      <sz val="14"/>
      <name val="Arial"/>
      <family val="2"/>
    </font>
    <font>
      <b/>
      <sz val="14"/>
      <name val="돋움체"/>
      <family val="3"/>
      <charset val="129"/>
    </font>
    <font>
      <sz val="14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20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8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vertical="center"/>
    </xf>
    <xf numFmtId="0" fontId="7" fillId="0" borderId="17" xfId="2" applyFont="1" applyBorder="1" applyAlignment="1">
      <alignment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6" fillId="0" borderId="17" xfId="3" applyFont="1" applyFill="1" applyBorder="1" applyAlignment="1">
      <alignment horizontal="center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0" fontId="6" fillId="0" borderId="17" xfId="1" applyFont="1" applyFill="1" applyBorder="1" applyAlignment="1">
      <alignment horizontal="center" vertical="center"/>
    </xf>
    <xf numFmtId="41" fontId="0" fillId="0" borderId="17" xfId="6" applyFont="1" applyBorder="1">
      <alignment vertical="center"/>
    </xf>
    <xf numFmtId="14" fontId="11" fillId="0" borderId="17" xfId="1" applyNumberFormat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vertical="center"/>
    </xf>
    <xf numFmtId="0" fontId="12" fillId="0" borderId="17" xfId="2" applyFont="1" applyBorder="1" applyAlignment="1">
      <alignment vertical="center"/>
    </xf>
    <xf numFmtId="176" fontId="11" fillId="0" borderId="17" xfId="1" applyNumberFormat="1" applyFont="1" applyFill="1" applyBorder="1" applyAlignment="1">
      <alignment horizontal="right" vertical="center"/>
    </xf>
    <xf numFmtId="14" fontId="11" fillId="0" borderId="17" xfId="3" applyNumberFormat="1" applyFont="1" applyFill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/>
    </xf>
    <xf numFmtId="41" fontId="13" fillId="0" borderId="17" xfId="1" applyNumberFormat="1" applyFont="1" applyFill="1" applyBorder="1" applyAlignment="1">
      <alignment vertical="center"/>
    </xf>
    <xf numFmtId="41" fontId="11" fillId="0" borderId="17" xfId="1" applyNumberFormat="1" applyFont="1" applyFill="1" applyBorder="1" applyAlignment="1">
      <alignment vertical="center"/>
    </xf>
    <xf numFmtId="14" fontId="11" fillId="0" borderId="17" xfId="4" applyNumberFormat="1" applyFont="1" applyFill="1" applyBorder="1" applyAlignment="1">
      <alignment horizontal="center" vertical="center"/>
    </xf>
    <xf numFmtId="41" fontId="11" fillId="0" borderId="17" xfId="5" applyFont="1" applyFill="1" applyBorder="1" applyAlignment="1">
      <alignment vertical="center"/>
    </xf>
    <xf numFmtId="0" fontId="13" fillId="0" borderId="17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41" fontId="11" fillId="0" borderId="11" xfId="1" applyNumberFormat="1" applyFont="1" applyBorder="1" applyAlignment="1">
      <alignment horizontal="right" vertical="center"/>
    </xf>
    <xf numFmtId="0" fontId="11" fillId="0" borderId="15" xfId="1" applyFont="1" applyBorder="1" applyAlignment="1">
      <alignment horizontal="center" vertical="center"/>
    </xf>
    <xf numFmtId="41" fontId="11" fillId="0" borderId="16" xfId="1" applyNumberFormat="1" applyFont="1" applyBorder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41" fontId="13" fillId="0" borderId="6" xfId="1" applyNumberFormat="1" applyFont="1" applyBorder="1" applyAlignment="1">
      <alignment horizontal="right" vertical="center"/>
    </xf>
    <xf numFmtId="0" fontId="4" fillId="2" borderId="1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7" fillId="0" borderId="17" xfId="2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8" fillId="0" borderId="17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4" fillId="0" borderId="1" xfId="1" applyFon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4" fillId="0" borderId="1" xfId="4" applyFont="1" applyFill="1" applyBorder="1" applyAlignment="1">
      <alignment vertical="center" shrinkToFit="1"/>
    </xf>
    <xf numFmtId="0" fontId="4" fillId="0" borderId="18" xfId="4" applyFont="1" applyFill="1" applyBorder="1" applyAlignment="1">
      <alignment vertical="center" shrinkToFit="1"/>
    </xf>
    <xf numFmtId="0" fontId="11" fillId="0" borderId="17" xfId="1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/>
    </xf>
    <xf numFmtId="0" fontId="12" fillId="0" borderId="17" xfId="2" applyFont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1" fillId="0" borderId="12" xfId="1" applyFont="1" applyBorder="1" applyAlignment="1">
      <alignment horizontal="left" vertical="center"/>
    </xf>
    <xf numFmtId="0" fontId="11" fillId="0" borderId="13" xfId="1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1" fillId="0" borderId="1" xfId="1" applyFont="1" applyFill="1" applyBorder="1" applyAlignment="1">
      <alignment vertical="center" shrinkToFit="1"/>
    </xf>
    <xf numFmtId="0" fontId="11" fillId="0" borderId="1" xfId="3" applyFont="1" applyFill="1" applyBorder="1" applyAlignment="1">
      <alignment vertical="center" shrinkToFit="1"/>
    </xf>
    <xf numFmtId="0" fontId="11" fillId="0" borderId="18" xfId="3" applyFont="1" applyFill="1" applyBorder="1" applyAlignment="1">
      <alignment vertical="center" shrinkToFit="1"/>
    </xf>
    <xf numFmtId="0" fontId="11" fillId="0" borderId="1" xfId="4" applyFont="1" applyFill="1" applyBorder="1" applyAlignment="1">
      <alignment vertical="center" shrinkToFit="1"/>
    </xf>
    <xf numFmtId="0" fontId="11" fillId="0" borderId="18" xfId="4" applyFont="1" applyFill="1" applyBorder="1" applyAlignment="1">
      <alignment vertical="center" shrinkToFit="1"/>
    </xf>
    <xf numFmtId="0" fontId="6" fillId="0" borderId="17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14" fontId="4" fillId="0" borderId="20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7" fillId="0" borderId="21" xfId="2" applyFont="1" applyBorder="1" applyAlignment="1">
      <alignment vertical="center"/>
    </xf>
    <xf numFmtId="176" fontId="4" fillId="0" borderId="20" xfId="1" applyNumberFormat="1" applyFont="1" applyFill="1" applyBorder="1" applyAlignment="1">
      <alignment horizontal="right" vertical="center"/>
    </xf>
    <xf numFmtId="0" fontId="4" fillId="0" borderId="22" xfId="1" applyFont="1" applyBorder="1" applyAlignment="1">
      <alignment horizontal="center" vertical="center" wrapText="1"/>
    </xf>
    <xf numFmtId="14" fontId="4" fillId="0" borderId="23" xfId="3" applyNumberFormat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21" xfId="3" applyFont="1" applyFill="1" applyBorder="1" applyAlignment="1">
      <alignment vertical="center"/>
    </xf>
    <xf numFmtId="41" fontId="4" fillId="0" borderId="23" xfId="1" applyNumberFormat="1" applyFont="1" applyFill="1" applyBorder="1" applyAlignment="1">
      <alignment vertical="center"/>
    </xf>
    <xf numFmtId="0" fontId="4" fillId="0" borderId="24" xfId="3" applyFont="1" applyFill="1" applyBorder="1" applyAlignment="1">
      <alignment vertical="center"/>
    </xf>
    <xf numFmtId="0" fontId="4" fillId="0" borderId="25" xfId="3" applyFont="1" applyFill="1" applyBorder="1" applyAlignment="1">
      <alignment vertical="center"/>
    </xf>
    <xf numFmtId="14" fontId="4" fillId="0" borderId="23" xfId="4" applyNumberFormat="1" applyFont="1" applyFill="1" applyBorder="1" applyAlignment="1">
      <alignment horizontal="center" vertical="center"/>
    </xf>
    <xf numFmtId="0" fontId="4" fillId="0" borderId="26" xfId="4" applyFont="1" applyFill="1" applyBorder="1" applyAlignment="1">
      <alignment vertical="center"/>
    </xf>
    <xf numFmtId="0" fontId="4" fillId="0" borderId="27" xfId="4" applyFont="1" applyFill="1" applyBorder="1" applyAlignment="1">
      <alignment vertical="center"/>
    </xf>
    <xf numFmtId="41" fontId="4" fillId="0" borderId="23" xfId="5" applyFont="1" applyFill="1" applyBorder="1" applyAlignment="1">
      <alignment vertical="center"/>
    </xf>
    <xf numFmtId="0" fontId="7" fillId="0" borderId="28" xfId="2" applyFont="1" applyBorder="1" applyAlignment="1">
      <alignment horizontal="center" vertical="center"/>
    </xf>
    <xf numFmtId="0" fontId="6" fillId="0" borderId="29" xfId="3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0" fontId="8" fillId="0" borderId="19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center" vertical="center" wrapText="1"/>
    </xf>
    <xf numFmtId="14" fontId="4" fillId="0" borderId="32" xfId="4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vertical="center"/>
    </xf>
    <xf numFmtId="0" fontId="4" fillId="0" borderId="33" xfId="4" applyFont="1" applyFill="1" applyBorder="1" applyAlignment="1">
      <alignment vertical="center"/>
    </xf>
    <xf numFmtId="41" fontId="4" fillId="0" borderId="32" xfId="5" applyFont="1" applyFill="1" applyBorder="1" applyAlignment="1">
      <alignment vertical="center"/>
    </xf>
    <xf numFmtId="0" fontId="8" fillId="0" borderId="22" xfId="2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15" fillId="0" borderId="0" xfId="0" applyFont="1">
      <alignment vertical="center"/>
    </xf>
    <xf numFmtId="0" fontId="4" fillId="0" borderId="34" xfId="3" applyFont="1" applyFill="1" applyBorder="1" applyAlignment="1">
      <alignment vertical="center"/>
    </xf>
    <xf numFmtId="0" fontId="4" fillId="0" borderId="35" xfId="3" applyFont="1" applyFill="1" applyBorder="1" applyAlignment="1">
      <alignment vertical="center"/>
    </xf>
    <xf numFmtId="0" fontId="16" fillId="0" borderId="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41" fontId="4" fillId="0" borderId="11" xfId="1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7" fillId="0" borderId="32" xfId="4" applyNumberFormat="1" applyFont="1" applyFill="1" applyBorder="1" applyAlignment="1">
      <alignment horizontal="center" vertical="center"/>
    </xf>
    <xf numFmtId="0" fontId="17" fillId="0" borderId="12" xfId="4" applyFont="1" applyFill="1" applyBorder="1" applyAlignment="1">
      <alignment horizontal="left" vertical="center"/>
    </xf>
    <xf numFmtId="0" fontId="17" fillId="0" borderId="33" xfId="4" applyFont="1" applyFill="1" applyBorder="1" applyAlignment="1">
      <alignment horizontal="left" vertical="center"/>
    </xf>
    <xf numFmtId="41" fontId="17" fillId="0" borderId="32" xfId="5" applyFont="1" applyFill="1" applyBorder="1" applyAlignment="1">
      <alignment vertical="center"/>
    </xf>
    <xf numFmtId="0" fontId="17" fillId="0" borderId="12" xfId="4" applyFont="1" applyFill="1" applyBorder="1" applyAlignment="1">
      <alignment vertical="center"/>
    </xf>
    <xf numFmtId="0" fontId="9" fillId="0" borderId="33" xfId="0" applyFont="1" applyBorder="1" applyAlignment="1">
      <alignment vertical="center"/>
    </xf>
    <xf numFmtId="176" fontId="17" fillId="0" borderId="33" xfId="1" applyNumberFormat="1" applyFont="1" applyFill="1" applyBorder="1" applyAlignment="1">
      <alignment horizontal="right" vertical="center"/>
    </xf>
    <xf numFmtId="14" fontId="17" fillId="0" borderId="12" xfId="4" applyNumberFormat="1" applyFont="1" applyFill="1" applyBorder="1" applyAlignment="1">
      <alignment horizontal="center" vertical="center"/>
    </xf>
    <xf numFmtId="41" fontId="17" fillId="0" borderId="33" xfId="5" applyFont="1" applyFill="1" applyBorder="1" applyAlignment="1">
      <alignment vertical="center"/>
    </xf>
    <xf numFmtId="0" fontId="4" fillId="0" borderId="12" xfId="4" applyFont="1" applyFill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14" fontId="4" fillId="0" borderId="12" xfId="1" applyNumberFormat="1" applyFont="1" applyFill="1" applyBorder="1" applyAlignment="1">
      <alignment horizontal="center" vertical="center"/>
    </xf>
    <xf numFmtId="0" fontId="4" fillId="0" borderId="36" xfId="1" applyFont="1" applyFill="1" applyBorder="1" applyAlignment="1">
      <alignment horizontal="left" vertical="center"/>
    </xf>
    <xf numFmtId="0" fontId="7" fillId="0" borderId="16" xfId="2" applyBorder="1" applyAlignment="1">
      <alignment horizontal="left" vertical="center"/>
    </xf>
    <xf numFmtId="176" fontId="4" fillId="0" borderId="33" xfId="1" applyNumberFormat="1" applyFont="1" applyFill="1" applyBorder="1" applyAlignment="1">
      <alignment horizontal="right" vertical="center"/>
    </xf>
    <xf numFmtId="0" fontId="4" fillId="0" borderId="16" xfId="1" applyFont="1" applyFill="1" applyBorder="1" applyAlignment="1">
      <alignment horizontal="left" vertical="center"/>
    </xf>
    <xf numFmtId="0" fontId="4" fillId="0" borderId="33" xfId="4" applyFont="1" applyFill="1" applyBorder="1" applyAlignment="1">
      <alignment horizontal="left" vertical="center"/>
    </xf>
    <xf numFmtId="0" fontId="4" fillId="0" borderId="28" xfId="1" applyFont="1" applyBorder="1" applyAlignment="1">
      <alignment horizontal="center" vertical="center" wrapText="1"/>
    </xf>
    <xf numFmtId="0" fontId="17" fillId="0" borderId="7" xfId="4" applyFont="1" applyFill="1" applyBorder="1" applyAlignment="1">
      <alignment horizontal="left" vertical="center"/>
    </xf>
    <xf numFmtId="0" fontId="17" fillId="0" borderId="21" xfId="4" applyFont="1" applyFill="1" applyBorder="1" applyAlignment="1">
      <alignment horizontal="left" vertical="center"/>
    </xf>
    <xf numFmtId="0" fontId="17" fillId="0" borderId="36" xfId="1" applyFont="1" applyFill="1" applyBorder="1" applyAlignment="1">
      <alignment horizontal="left" vertical="center"/>
    </xf>
    <xf numFmtId="0" fontId="17" fillId="0" borderId="16" xfId="1" applyFont="1" applyFill="1" applyBorder="1" applyAlignment="1">
      <alignment horizontal="left" vertical="center"/>
    </xf>
    <xf numFmtId="14" fontId="4" fillId="0" borderId="12" xfId="4" applyNumberFormat="1" applyFont="1" applyFill="1" applyBorder="1" applyAlignment="1">
      <alignment horizontal="center" vertical="center"/>
    </xf>
    <xf numFmtId="41" fontId="4" fillId="0" borderId="33" xfId="5" applyFont="1" applyFill="1" applyBorder="1" applyAlignment="1">
      <alignment vertical="center"/>
    </xf>
    <xf numFmtId="0" fontId="7" fillId="0" borderId="28" xfId="2" applyBorder="1" applyAlignment="1">
      <alignment horizontal="center" vertical="center" wrapText="1"/>
    </xf>
    <xf numFmtId="0" fontId="4" fillId="0" borderId="12" xfId="4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4" fillId="0" borderId="7" xfId="4" applyFont="1" applyFill="1" applyBorder="1" applyAlignment="1">
      <alignment horizontal="left" vertical="center"/>
    </xf>
    <xf numFmtId="0" fontId="4" fillId="0" borderId="21" xfId="4" applyFont="1" applyFill="1" applyBorder="1" applyAlignment="1">
      <alignment horizontal="left" vertical="center"/>
    </xf>
    <xf numFmtId="176" fontId="4" fillId="0" borderId="27" xfId="1" applyNumberFormat="1" applyFont="1" applyFill="1" applyBorder="1" applyAlignment="1">
      <alignment horizontal="right" vertical="center"/>
    </xf>
  </cellXfs>
  <cellStyles count="7">
    <cellStyle name="쉼표 [0]" xfId="6" builtinId="6"/>
    <cellStyle name="쉼표 [0] 2" xfId="5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"/>
  <sheetViews>
    <sheetView tabSelected="1" zoomScaleNormal="100" workbookViewId="0">
      <selection activeCell="G12" sqref="G12"/>
    </sheetView>
  </sheetViews>
  <sheetFormatPr defaultRowHeight="16.5"/>
  <cols>
    <col min="1" max="1" width="39.375" customWidth="1"/>
    <col min="2" max="2" width="11.6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55" t="s">
        <v>18</v>
      </c>
      <c r="B1" s="56"/>
      <c r="C1" s="56"/>
      <c r="D1" s="56"/>
      <c r="E1" s="57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58" t="s">
        <v>2</v>
      </c>
      <c r="B4" s="59"/>
      <c r="C4" s="60"/>
      <c r="D4" s="5" t="s">
        <v>3</v>
      </c>
      <c r="E4" s="6" t="s">
        <v>4</v>
      </c>
    </row>
    <row r="5" spans="1:7">
      <c r="A5" s="61" t="s">
        <v>19</v>
      </c>
      <c r="B5" s="62"/>
      <c r="C5" s="63"/>
      <c r="D5" s="9">
        <f>COUNTA(C11:C21)</f>
        <v>11</v>
      </c>
      <c r="E5" s="10">
        <f>E22</f>
        <v>2767680</v>
      </c>
    </row>
    <row r="6" spans="1:7">
      <c r="A6" s="64" t="s">
        <v>6</v>
      </c>
      <c r="B6" s="65"/>
      <c r="C6" s="66"/>
      <c r="D6" s="11">
        <f>COUNTA(C23:C32)</f>
        <v>10</v>
      </c>
      <c r="E6" s="12">
        <f>E33</f>
        <v>2895700</v>
      </c>
    </row>
    <row r="7" spans="1:7">
      <c r="A7" s="67" t="s">
        <v>7</v>
      </c>
      <c r="B7" s="68"/>
      <c r="C7" s="69"/>
      <c r="D7" s="13">
        <f>SUM(D5:D6)</f>
        <v>21</v>
      </c>
      <c r="E7" s="14">
        <f>SUM(E5:E6)</f>
        <v>5663380</v>
      </c>
    </row>
    <row r="8" spans="1:7">
      <c r="A8" s="1"/>
      <c r="B8" s="2"/>
      <c r="C8" s="1"/>
      <c r="D8" s="1"/>
      <c r="E8" s="1"/>
    </row>
    <row r="9" spans="1:7" ht="22.5">
      <c r="A9" s="3" t="s">
        <v>8</v>
      </c>
      <c r="B9" s="2"/>
      <c r="C9" s="1"/>
      <c r="D9" s="1"/>
      <c r="E9" s="1"/>
    </row>
    <row r="10" spans="1:7" ht="21.75" customHeight="1">
      <c r="A10" s="7" t="s">
        <v>9</v>
      </c>
      <c r="B10" s="7" t="s">
        <v>10</v>
      </c>
      <c r="C10" s="70" t="s">
        <v>11</v>
      </c>
      <c r="D10" s="70"/>
      <c r="E10" s="7" t="s">
        <v>12</v>
      </c>
    </row>
    <row r="11" spans="1:7" ht="21.75" customHeight="1">
      <c r="A11" s="49" t="s">
        <v>20</v>
      </c>
      <c r="B11" s="16">
        <v>43010</v>
      </c>
      <c r="C11" s="71" t="s">
        <v>21</v>
      </c>
      <c r="D11" s="72"/>
      <c r="E11" s="19">
        <v>139000</v>
      </c>
    </row>
    <row r="12" spans="1:7" ht="21.75" customHeight="1">
      <c r="A12" s="49"/>
      <c r="B12" s="16">
        <v>43018</v>
      </c>
      <c r="C12" s="71" t="s">
        <v>82</v>
      </c>
      <c r="D12" s="72"/>
      <c r="E12" s="24">
        <v>180000</v>
      </c>
    </row>
    <row r="13" spans="1:7" ht="21.75" customHeight="1">
      <c r="A13" s="49"/>
      <c r="B13" s="16">
        <v>43019</v>
      </c>
      <c r="C13" s="73" t="s">
        <v>24</v>
      </c>
      <c r="D13" s="72"/>
      <c r="E13" s="19">
        <v>268000</v>
      </c>
    </row>
    <row r="14" spans="1:7" ht="21.75" customHeight="1">
      <c r="A14" s="49"/>
      <c r="B14" s="22">
        <v>43021</v>
      </c>
      <c r="C14" s="73" t="s">
        <v>25</v>
      </c>
      <c r="D14" s="72"/>
      <c r="E14" s="19">
        <v>480000</v>
      </c>
    </row>
    <row r="15" spans="1:7" ht="21.75" customHeight="1">
      <c r="A15" s="49"/>
      <c r="B15" s="16">
        <v>43025</v>
      </c>
      <c r="C15" s="73" t="s">
        <v>27</v>
      </c>
      <c r="D15" s="72"/>
      <c r="E15" s="19">
        <f>196700+54000</f>
        <v>250700</v>
      </c>
      <c r="G15" s="15"/>
    </row>
    <row r="16" spans="1:7" ht="21.75" customHeight="1">
      <c r="A16" s="49"/>
      <c r="B16" s="16">
        <v>43026</v>
      </c>
      <c r="C16" s="73" t="s">
        <v>29</v>
      </c>
      <c r="D16" s="72"/>
      <c r="E16" s="19">
        <v>182000</v>
      </c>
    </row>
    <row r="17" spans="1:7" ht="21.75" customHeight="1">
      <c r="A17" s="49"/>
      <c r="B17" s="16">
        <v>43028</v>
      </c>
      <c r="C17" s="73" t="s">
        <v>32</v>
      </c>
      <c r="D17" s="72"/>
      <c r="E17" s="19">
        <v>220000</v>
      </c>
    </row>
    <row r="18" spans="1:7" ht="21.75" customHeight="1">
      <c r="A18" s="49"/>
      <c r="B18" s="16">
        <v>43032</v>
      </c>
      <c r="C18" s="73" t="s">
        <v>34</v>
      </c>
      <c r="D18" s="72"/>
      <c r="E18" s="19">
        <f>186000+51700</f>
        <v>237700</v>
      </c>
      <c r="G18" s="15"/>
    </row>
    <row r="19" spans="1:7" ht="21.75" customHeight="1">
      <c r="A19" s="49"/>
      <c r="B19" s="16">
        <v>43033</v>
      </c>
      <c r="C19" s="73" t="s">
        <v>81</v>
      </c>
      <c r="D19" s="72"/>
      <c r="E19" s="19">
        <v>402000</v>
      </c>
    </row>
    <row r="20" spans="1:7" ht="21.75" customHeight="1">
      <c r="A20" s="49"/>
      <c r="B20" s="16">
        <v>43035</v>
      </c>
      <c r="C20" s="73" t="s">
        <v>37</v>
      </c>
      <c r="D20" s="72"/>
      <c r="E20" s="19">
        <v>216280</v>
      </c>
    </row>
    <row r="21" spans="1:7" ht="21.75" customHeight="1">
      <c r="A21" s="49"/>
      <c r="B21" s="16">
        <v>43038</v>
      </c>
      <c r="C21" s="73" t="s">
        <v>38</v>
      </c>
      <c r="D21" s="72"/>
      <c r="E21" s="19">
        <v>192000</v>
      </c>
    </row>
    <row r="22" spans="1:7" ht="21.75" customHeight="1">
      <c r="A22" s="50"/>
      <c r="B22" s="20" t="s">
        <v>13</v>
      </c>
      <c r="C22" s="51"/>
      <c r="D22" s="51"/>
      <c r="E22" s="21">
        <f>SUM(E11:E21)</f>
        <v>2767680</v>
      </c>
    </row>
    <row r="23" spans="1:7" ht="21.75" customHeight="1">
      <c r="A23" s="52" t="s">
        <v>17</v>
      </c>
      <c r="B23" s="22">
        <v>43018</v>
      </c>
      <c r="C23" s="74" t="s">
        <v>22</v>
      </c>
      <c r="D23" s="72"/>
      <c r="E23" s="28">
        <v>176000</v>
      </c>
    </row>
    <row r="24" spans="1:7" ht="21.75" customHeight="1">
      <c r="A24" s="52"/>
      <c r="B24" s="22">
        <v>43019</v>
      </c>
      <c r="C24" s="71" t="s">
        <v>23</v>
      </c>
      <c r="D24" s="75"/>
      <c r="E24" s="24">
        <v>480000</v>
      </c>
    </row>
    <row r="25" spans="1:7" ht="21.75" customHeight="1">
      <c r="A25" s="52"/>
      <c r="B25" s="22">
        <v>43024</v>
      </c>
      <c r="C25" s="71" t="s">
        <v>26</v>
      </c>
      <c r="D25" s="75"/>
      <c r="E25" s="24">
        <v>205000</v>
      </c>
    </row>
    <row r="26" spans="1:7" ht="21.75" customHeight="1">
      <c r="A26" s="52"/>
      <c r="B26" s="22">
        <v>43026</v>
      </c>
      <c r="C26" s="71" t="s">
        <v>28</v>
      </c>
      <c r="D26" s="75"/>
      <c r="E26" s="24">
        <v>220000</v>
      </c>
    </row>
    <row r="27" spans="1:7" ht="21.75" customHeight="1">
      <c r="A27" s="52"/>
      <c r="B27" s="22">
        <v>43027</v>
      </c>
      <c r="C27" s="71" t="s">
        <v>30</v>
      </c>
      <c r="D27" s="75"/>
      <c r="E27" s="24">
        <v>240000</v>
      </c>
    </row>
    <row r="28" spans="1:7" ht="21.75" customHeight="1">
      <c r="A28" s="53"/>
      <c r="B28" s="25">
        <v>43028</v>
      </c>
      <c r="C28" s="76" t="s">
        <v>31</v>
      </c>
      <c r="D28" s="77"/>
      <c r="E28" s="26">
        <v>270000</v>
      </c>
      <c r="G28" s="15"/>
    </row>
    <row r="29" spans="1:7" ht="21.75" customHeight="1">
      <c r="A29" s="53"/>
      <c r="B29" s="25">
        <v>43031</v>
      </c>
      <c r="C29" s="76" t="s">
        <v>33</v>
      </c>
      <c r="D29" s="77"/>
      <c r="E29" s="26">
        <v>455000</v>
      </c>
      <c r="G29" s="15"/>
    </row>
    <row r="30" spans="1:7" ht="21.75" customHeight="1">
      <c r="A30" s="53"/>
      <c r="B30" s="25">
        <v>43033</v>
      </c>
      <c r="C30" s="76" t="s">
        <v>35</v>
      </c>
      <c r="D30" s="77"/>
      <c r="E30" s="26">
        <v>152000</v>
      </c>
      <c r="G30" s="15"/>
    </row>
    <row r="31" spans="1:7" ht="21.75" customHeight="1">
      <c r="A31" s="53"/>
      <c r="B31" s="25">
        <v>43034</v>
      </c>
      <c r="C31" s="76" t="s">
        <v>36</v>
      </c>
      <c r="D31" s="77"/>
      <c r="E31" s="26">
        <v>338000</v>
      </c>
      <c r="G31" s="15"/>
    </row>
    <row r="32" spans="1:7" ht="21.75" customHeight="1">
      <c r="A32" s="53"/>
      <c r="B32" s="16">
        <v>43038</v>
      </c>
      <c r="C32" s="73" t="s">
        <v>39</v>
      </c>
      <c r="D32" s="72"/>
      <c r="E32" s="19">
        <v>359700</v>
      </c>
    </row>
    <row r="33" spans="1:5" ht="21.75" customHeight="1">
      <c r="A33" s="53"/>
      <c r="B33" s="27" t="s">
        <v>13</v>
      </c>
      <c r="C33" s="54"/>
      <c r="D33" s="54"/>
      <c r="E33" s="21">
        <f>SUM(E23:E32)</f>
        <v>2895700</v>
      </c>
    </row>
  </sheetData>
  <mergeCells count="31"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7:D17"/>
    <mergeCell ref="C18:D18"/>
    <mergeCell ref="C19:D19"/>
    <mergeCell ref="C20:D20"/>
    <mergeCell ref="C21:D21"/>
    <mergeCell ref="A11:A22"/>
    <mergeCell ref="C22:D22"/>
    <mergeCell ref="A23:A33"/>
    <mergeCell ref="C33:D33"/>
    <mergeCell ref="A1:E1"/>
    <mergeCell ref="A4:C4"/>
    <mergeCell ref="A5:C5"/>
    <mergeCell ref="A6:C6"/>
    <mergeCell ref="A7:C7"/>
    <mergeCell ref="C10:D10"/>
    <mergeCell ref="C11:D11"/>
    <mergeCell ref="C12:D12"/>
    <mergeCell ref="C13:D13"/>
    <mergeCell ref="C14:D14"/>
    <mergeCell ref="C15:D15"/>
    <mergeCell ref="C16:D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topLeftCell="A10" zoomScale="85" zoomScaleNormal="85" workbookViewId="0">
      <selection activeCell="F10" sqref="F10:J33"/>
    </sheetView>
  </sheetViews>
  <sheetFormatPr defaultRowHeight="16.5"/>
  <cols>
    <col min="1" max="1" width="42.375" bestFit="1" customWidth="1"/>
    <col min="2" max="2" width="14.875" bestFit="1" customWidth="1"/>
    <col min="3" max="3" width="45.25" customWidth="1"/>
    <col min="4" max="4" width="8.25" bestFit="1" customWidth="1"/>
    <col min="5" max="5" width="39.875" customWidth="1"/>
  </cols>
  <sheetData>
    <row r="1" spans="1:5" ht="27">
      <c r="A1" s="55" t="s">
        <v>59</v>
      </c>
      <c r="B1" s="56"/>
      <c r="C1" s="56"/>
      <c r="D1" s="56"/>
      <c r="E1" s="57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 ht="18.75">
      <c r="A4" s="83" t="s">
        <v>2</v>
      </c>
      <c r="B4" s="84"/>
      <c r="C4" s="85"/>
      <c r="D4" s="40" t="s">
        <v>3</v>
      </c>
      <c r="E4" s="41" t="s">
        <v>4</v>
      </c>
    </row>
    <row r="5" spans="1:5" ht="18.75">
      <c r="A5" s="86" t="s">
        <v>5</v>
      </c>
      <c r="B5" s="87"/>
      <c r="C5" s="88"/>
      <c r="D5" s="42">
        <v>8</v>
      </c>
      <c r="E5" s="43">
        <f>E20</f>
        <v>3722531</v>
      </c>
    </row>
    <row r="6" spans="1:5" ht="18.75">
      <c r="A6" s="89" t="s">
        <v>6</v>
      </c>
      <c r="B6" s="90"/>
      <c r="C6" s="91"/>
      <c r="D6" s="44">
        <v>9</v>
      </c>
      <c r="E6" s="45">
        <f>E31</f>
        <v>3556369</v>
      </c>
    </row>
    <row r="7" spans="1:5" ht="18.75">
      <c r="A7" s="92" t="s">
        <v>7</v>
      </c>
      <c r="B7" s="93"/>
      <c r="C7" s="94"/>
      <c r="D7" s="46">
        <f>SUM(D5:D6)</f>
        <v>17</v>
      </c>
      <c r="E7" s="47">
        <f>SUM(E5:E6)</f>
        <v>7278900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 ht="30" customHeight="1">
      <c r="A10" s="7" t="s">
        <v>9</v>
      </c>
      <c r="B10" s="7" t="s">
        <v>10</v>
      </c>
      <c r="C10" s="70" t="s">
        <v>11</v>
      </c>
      <c r="D10" s="70"/>
      <c r="E10" s="7" t="s">
        <v>12</v>
      </c>
    </row>
    <row r="11" spans="1:5" ht="30" customHeight="1">
      <c r="A11" s="78" t="s">
        <v>60</v>
      </c>
      <c r="B11" s="29">
        <v>43040</v>
      </c>
      <c r="C11" s="95" t="s">
        <v>61</v>
      </c>
      <c r="D11" s="72"/>
      <c r="E11" s="32">
        <v>127000</v>
      </c>
    </row>
    <row r="12" spans="1:5" ht="30" customHeight="1">
      <c r="A12" s="78"/>
      <c r="B12" s="29">
        <v>43041</v>
      </c>
      <c r="C12" s="96" t="s">
        <v>62</v>
      </c>
      <c r="D12" s="72"/>
      <c r="E12" s="32">
        <v>430000</v>
      </c>
    </row>
    <row r="13" spans="1:5" ht="30" customHeight="1">
      <c r="A13" s="78"/>
      <c r="B13" s="29">
        <v>43042</v>
      </c>
      <c r="C13" s="95" t="s">
        <v>63</v>
      </c>
      <c r="D13" s="72"/>
      <c r="E13" s="32">
        <v>468000</v>
      </c>
    </row>
    <row r="14" spans="1:5" ht="30" customHeight="1">
      <c r="A14" s="78"/>
      <c r="B14" s="29">
        <v>43050</v>
      </c>
      <c r="C14" s="95" t="s">
        <v>64</v>
      </c>
      <c r="D14" s="72"/>
      <c r="E14" s="32">
        <v>171973</v>
      </c>
    </row>
    <row r="15" spans="1:5" ht="30" customHeight="1">
      <c r="A15" s="78"/>
      <c r="B15" s="33">
        <v>43052</v>
      </c>
      <c r="C15" s="95" t="s">
        <v>65</v>
      </c>
      <c r="D15" s="72"/>
      <c r="E15" s="32">
        <v>286592</v>
      </c>
    </row>
    <row r="16" spans="1:5" ht="30" customHeight="1">
      <c r="A16" s="78"/>
      <c r="B16" s="29">
        <v>43054</v>
      </c>
      <c r="C16" s="95" t="s">
        <v>66</v>
      </c>
      <c r="D16" s="72"/>
      <c r="E16" s="32">
        <v>444000</v>
      </c>
    </row>
    <row r="17" spans="1:5" ht="30" customHeight="1">
      <c r="A17" s="78"/>
      <c r="B17" s="29">
        <v>43059</v>
      </c>
      <c r="C17" s="95" t="s">
        <v>67</v>
      </c>
      <c r="D17" s="72"/>
      <c r="E17" s="32">
        <v>430000</v>
      </c>
    </row>
    <row r="18" spans="1:5" ht="30" customHeight="1">
      <c r="A18" s="78"/>
      <c r="B18" s="29">
        <v>43060</v>
      </c>
      <c r="C18" s="95" t="s">
        <v>68</v>
      </c>
      <c r="D18" s="72"/>
      <c r="E18" s="32">
        <v>265000</v>
      </c>
    </row>
    <row r="19" spans="1:5" ht="30" customHeight="1">
      <c r="A19" s="78"/>
      <c r="B19" s="29">
        <v>43067</v>
      </c>
      <c r="C19" s="30" t="s">
        <v>69</v>
      </c>
      <c r="D19" s="31"/>
      <c r="E19" s="32">
        <v>1099966</v>
      </c>
    </row>
    <row r="20" spans="1:5" ht="30" customHeight="1">
      <c r="A20" s="79"/>
      <c r="B20" s="34" t="s">
        <v>13</v>
      </c>
      <c r="C20" s="80"/>
      <c r="D20" s="80"/>
      <c r="E20" s="35">
        <f>SUM(E11:E19)</f>
        <v>3722531</v>
      </c>
    </row>
    <row r="21" spans="1:5" ht="30" customHeight="1">
      <c r="A21" s="81" t="s">
        <v>80</v>
      </c>
      <c r="B21" s="33">
        <v>43040</v>
      </c>
      <c r="C21" s="96" t="s">
        <v>70</v>
      </c>
      <c r="D21" s="97"/>
      <c r="E21" s="36">
        <v>364000</v>
      </c>
    </row>
    <row r="22" spans="1:5" ht="30" customHeight="1">
      <c r="A22" s="81"/>
      <c r="B22" s="33">
        <v>43041</v>
      </c>
      <c r="C22" s="96" t="s">
        <v>71</v>
      </c>
      <c r="D22" s="97"/>
      <c r="E22" s="36">
        <v>243000</v>
      </c>
    </row>
    <row r="23" spans="1:5" ht="30" customHeight="1">
      <c r="A23" s="81"/>
      <c r="B23" s="33">
        <v>43042</v>
      </c>
      <c r="C23" s="96" t="s">
        <v>72</v>
      </c>
      <c r="D23" s="97"/>
      <c r="E23" s="36">
        <v>485000</v>
      </c>
    </row>
    <row r="24" spans="1:5" ht="30" customHeight="1">
      <c r="A24" s="81"/>
      <c r="B24" s="33">
        <v>43049</v>
      </c>
      <c r="C24" s="96" t="s">
        <v>73</v>
      </c>
      <c r="D24" s="97"/>
      <c r="E24" s="36">
        <v>108968</v>
      </c>
    </row>
    <row r="25" spans="1:5" ht="30" customHeight="1">
      <c r="A25" s="81"/>
      <c r="B25" s="33">
        <v>43051</v>
      </c>
      <c r="C25" s="96" t="s">
        <v>74</v>
      </c>
      <c r="D25" s="97"/>
      <c r="E25" s="36">
        <v>86173</v>
      </c>
    </row>
    <row r="26" spans="1:5" ht="30" customHeight="1">
      <c r="A26" s="81"/>
      <c r="B26" s="33">
        <v>43054</v>
      </c>
      <c r="C26" s="96" t="s">
        <v>75</v>
      </c>
      <c r="D26" s="97"/>
      <c r="E26" s="36">
        <v>449100</v>
      </c>
    </row>
    <row r="27" spans="1:5" ht="30" customHeight="1">
      <c r="A27" s="79"/>
      <c r="B27" s="37">
        <v>43055</v>
      </c>
      <c r="C27" s="98" t="s">
        <v>76</v>
      </c>
      <c r="D27" s="99"/>
      <c r="E27" s="38">
        <v>340100</v>
      </c>
    </row>
    <row r="28" spans="1:5" ht="30" customHeight="1">
      <c r="A28" s="79"/>
      <c r="B28" s="29">
        <v>43065</v>
      </c>
      <c r="C28" s="95" t="s">
        <v>77</v>
      </c>
      <c r="D28" s="72"/>
      <c r="E28" s="32">
        <v>169074</v>
      </c>
    </row>
    <row r="29" spans="1:5" ht="30" customHeight="1">
      <c r="A29" s="79"/>
      <c r="B29" s="29">
        <v>43067</v>
      </c>
      <c r="C29" s="30" t="s">
        <v>78</v>
      </c>
      <c r="D29" s="31"/>
      <c r="E29" s="32">
        <v>1275343</v>
      </c>
    </row>
    <row r="30" spans="1:5" ht="30" customHeight="1">
      <c r="A30" s="79"/>
      <c r="B30" s="29">
        <v>43069</v>
      </c>
      <c r="C30" s="95" t="s">
        <v>79</v>
      </c>
      <c r="D30" s="72"/>
      <c r="E30" s="32">
        <v>35611</v>
      </c>
    </row>
    <row r="31" spans="1:5" ht="30" customHeight="1">
      <c r="A31" s="79"/>
      <c r="B31" s="39" t="s">
        <v>13</v>
      </c>
      <c r="C31" s="82"/>
      <c r="D31" s="82"/>
      <c r="E31" s="35">
        <f>SUM(E21:E30)</f>
        <v>3556369</v>
      </c>
    </row>
  </sheetData>
  <mergeCells count="27">
    <mergeCell ref="C30:D30"/>
    <mergeCell ref="C24:D24"/>
    <mergeCell ref="C25:D25"/>
    <mergeCell ref="C26:D26"/>
    <mergeCell ref="C27:D27"/>
    <mergeCell ref="C28:D28"/>
    <mergeCell ref="C17:D17"/>
    <mergeCell ref="C18:D18"/>
    <mergeCell ref="C21:D21"/>
    <mergeCell ref="C22:D22"/>
    <mergeCell ref="C23:D23"/>
    <mergeCell ref="A11:A20"/>
    <mergeCell ref="C20:D20"/>
    <mergeCell ref="A21:A31"/>
    <mergeCell ref="C31:D31"/>
    <mergeCell ref="A1:E1"/>
    <mergeCell ref="A4:C4"/>
    <mergeCell ref="A5:C5"/>
    <mergeCell ref="A6:C6"/>
    <mergeCell ref="A7:C7"/>
    <mergeCell ref="C10:D10"/>
    <mergeCell ref="C11:D11"/>
    <mergeCell ref="C12:D12"/>
    <mergeCell ref="C13:D13"/>
    <mergeCell ref="C14:D14"/>
    <mergeCell ref="C15:D15"/>
    <mergeCell ref="C16:D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view="pageBreakPreview" topLeftCell="A4" zoomScale="85" zoomScaleNormal="100" zoomScaleSheetLayoutView="85" workbookViewId="0">
      <selection activeCell="K26" sqref="K21:K26"/>
    </sheetView>
  </sheetViews>
  <sheetFormatPr defaultRowHeight="16.5"/>
  <cols>
    <col min="1" max="1" width="15.125" customWidth="1"/>
    <col min="2" max="2" width="17.375" customWidth="1"/>
    <col min="3" max="3" width="25.125" customWidth="1"/>
    <col min="4" max="4" width="26.625" customWidth="1"/>
    <col min="5" max="5" width="23.625" customWidth="1"/>
  </cols>
  <sheetData>
    <row r="1" spans="1:6" ht="27">
      <c r="A1" s="55" t="s">
        <v>58</v>
      </c>
      <c r="B1" s="56"/>
      <c r="C1" s="56"/>
      <c r="D1" s="56"/>
      <c r="E1" s="57"/>
    </row>
    <row r="2" spans="1:6">
      <c r="A2" s="1"/>
      <c r="B2" s="2"/>
      <c r="C2" s="1"/>
      <c r="D2" s="1"/>
      <c r="E2" s="1"/>
    </row>
    <row r="3" spans="1:6" ht="22.5">
      <c r="A3" s="3" t="s">
        <v>0</v>
      </c>
      <c r="B3" s="2"/>
      <c r="C3" s="1"/>
      <c r="D3" s="1"/>
      <c r="E3" s="4" t="s">
        <v>1</v>
      </c>
    </row>
    <row r="4" spans="1:6">
      <c r="A4" s="58" t="s">
        <v>2</v>
      </c>
      <c r="B4" s="59"/>
      <c r="C4" s="60"/>
      <c r="D4" s="5" t="s">
        <v>3</v>
      </c>
      <c r="E4" s="6" t="s">
        <v>4</v>
      </c>
    </row>
    <row r="5" spans="1:6">
      <c r="A5" s="61" t="s">
        <v>5</v>
      </c>
      <c r="B5" s="62"/>
      <c r="C5" s="63"/>
      <c r="D5" s="9">
        <v>8</v>
      </c>
      <c r="E5" s="10">
        <f>E20</f>
        <v>2358550</v>
      </c>
    </row>
    <row r="6" spans="1:6">
      <c r="A6" s="64" t="s">
        <v>6</v>
      </c>
      <c r="B6" s="65"/>
      <c r="C6" s="66"/>
      <c r="D6" s="11">
        <v>9</v>
      </c>
      <c r="E6" s="12">
        <f>E30</f>
        <v>2517000</v>
      </c>
    </row>
    <row r="7" spans="1:6">
      <c r="A7" s="67" t="s">
        <v>7</v>
      </c>
      <c r="B7" s="68"/>
      <c r="C7" s="69"/>
      <c r="D7" s="13">
        <f>SUM(D5:D6)</f>
        <v>17</v>
      </c>
      <c r="E7" s="14">
        <f>SUM(E5:E6)</f>
        <v>4875550</v>
      </c>
    </row>
    <row r="8" spans="1:6">
      <c r="A8" s="1"/>
      <c r="B8" s="2"/>
      <c r="C8" s="1"/>
      <c r="D8" s="1"/>
      <c r="E8" s="1"/>
    </row>
    <row r="9" spans="1:6" ht="22.5">
      <c r="A9" s="3" t="s">
        <v>8</v>
      </c>
      <c r="B9" s="2"/>
      <c r="C9" s="1"/>
      <c r="D9" s="1"/>
      <c r="E9" s="1"/>
    </row>
    <row r="10" spans="1:6" ht="25.5" customHeight="1">
      <c r="A10" s="7" t="s">
        <v>9</v>
      </c>
      <c r="B10" s="7" t="s">
        <v>10</v>
      </c>
      <c r="C10" s="70" t="s">
        <v>11</v>
      </c>
      <c r="D10" s="70"/>
      <c r="E10" s="7" t="s">
        <v>12</v>
      </c>
    </row>
    <row r="11" spans="1:6" ht="25.5" customHeight="1">
      <c r="A11" s="49" t="s">
        <v>15</v>
      </c>
      <c r="B11" s="16">
        <v>43073</v>
      </c>
      <c r="C11" s="101" t="s">
        <v>41</v>
      </c>
      <c r="D11" s="102"/>
      <c r="E11" s="19">
        <v>129200</v>
      </c>
    </row>
    <row r="12" spans="1:6" ht="25.5" customHeight="1">
      <c r="A12" s="49"/>
      <c r="B12" s="16">
        <v>43074</v>
      </c>
      <c r="C12" s="73" t="s">
        <v>42</v>
      </c>
      <c r="D12" s="72"/>
      <c r="E12" s="19">
        <v>449350</v>
      </c>
    </row>
    <row r="13" spans="1:6" ht="25.5" customHeight="1">
      <c r="A13" s="49"/>
      <c r="B13" s="16">
        <v>43075</v>
      </c>
      <c r="C13" s="73" t="s">
        <v>44</v>
      </c>
      <c r="D13" s="72"/>
      <c r="E13" s="19">
        <v>249000</v>
      </c>
    </row>
    <row r="14" spans="1:6" ht="25.5" customHeight="1">
      <c r="A14" s="49"/>
      <c r="B14" s="16">
        <v>43077</v>
      </c>
      <c r="C14" s="73" t="s">
        <v>46</v>
      </c>
      <c r="D14" s="72"/>
      <c r="E14" s="19">
        <f>20000+261000</f>
        <v>281000</v>
      </c>
      <c r="F14" s="15"/>
    </row>
    <row r="15" spans="1:6" ht="25.5" customHeight="1">
      <c r="A15" s="49"/>
      <c r="B15" s="16">
        <v>43088</v>
      </c>
      <c r="C15" s="73" t="s">
        <v>57</v>
      </c>
      <c r="D15" s="72"/>
      <c r="E15" s="19">
        <v>237000</v>
      </c>
      <c r="F15" s="15"/>
    </row>
    <row r="16" spans="1:6" ht="25.5" customHeight="1">
      <c r="A16" s="49"/>
      <c r="B16" s="16">
        <v>43089</v>
      </c>
      <c r="C16" s="73" t="s">
        <v>50</v>
      </c>
      <c r="D16" s="72"/>
      <c r="E16" s="19">
        <v>236000</v>
      </c>
    </row>
    <row r="17" spans="1:5" ht="25.5" customHeight="1">
      <c r="A17" s="49"/>
      <c r="B17" s="16">
        <v>43091</v>
      </c>
      <c r="C17" s="73" t="s">
        <v>52</v>
      </c>
      <c r="D17" s="72"/>
      <c r="E17" s="19">
        <v>56000</v>
      </c>
    </row>
    <row r="18" spans="1:5" ht="25.5" customHeight="1">
      <c r="A18" s="49"/>
      <c r="B18" s="16">
        <v>43091</v>
      </c>
      <c r="C18" s="73" t="s">
        <v>53</v>
      </c>
      <c r="D18" s="72"/>
      <c r="E18" s="19">
        <v>241000</v>
      </c>
    </row>
    <row r="19" spans="1:5" ht="25.5" customHeight="1">
      <c r="A19" s="49"/>
      <c r="B19" s="16">
        <v>43096</v>
      </c>
      <c r="C19" s="17" t="s">
        <v>54</v>
      </c>
      <c r="D19" s="18"/>
      <c r="E19" s="19">
        <v>480000</v>
      </c>
    </row>
    <row r="20" spans="1:5" ht="25.5" customHeight="1">
      <c r="A20" s="50"/>
      <c r="B20" s="20" t="s">
        <v>13</v>
      </c>
      <c r="C20" s="51"/>
      <c r="D20" s="51"/>
      <c r="E20" s="21">
        <f>SUM(E11:E19)</f>
        <v>2358550</v>
      </c>
    </row>
    <row r="21" spans="1:5" ht="25.5" customHeight="1">
      <c r="A21" s="52" t="s">
        <v>16</v>
      </c>
      <c r="B21" s="22">
        <v>43073</v>
      </c>
      <c r="C21" s="23" t="s">
        <v>40</v>
      </c>
      <c r="D21" s="23"/>
      <c r="E21" s="24">
        <v>212000</v>
      </c>
    </row>
    <row r="22" spans="1:5" ht="25.5" customHeight="1">
      <c r="A22" s="52"/>
      <c r="B22" s="22">
        <v>43091</v>
      </c>
      <c r="C22" s="71" t="s">
        <v>43</v>
      </c>
      <c r="D22" s="75"/>
      <c r="E22" s="24">
        <v>60000</v>
      </c>
    </row>
    <row r="23" spans="1:5" ht="25.5" customHeight="1">
      <c r="A23" s="52"/>
      <c r="B23" s="22">
        <v>43076</v>
      </c>
      <c r="C23" s="71" t="s">
        <v>45</v>
      </c>
      <c r="D23" s="75"/>
      <c r="E23" s="24">
        <v>165000</v>
      </c>
    </row>
    <row r="24" spans="1:5" ht="25.5" customHeight="1">
      <c r="A24" s="52"/>
      <c r="B24" s="22">
        <v>43080</v>
      </c>
      <c r="C24" s="71" t="s">
        <v>47</v>
      </c>
      <c r="D24" s="75"/>
      <c r="E24" s="24">
        <v>408000</v>
      </c>
    </row>
    <row r="25" spans="1:5" ht="25.5" customHeight="1">
      <c r="A25" s="52"/>
      <c r="B25" s="22">
        <v>43081</v>
      </c>
      <c r="C25" s="71" t="s">
        <v>48</v>
      </c>
      <c r="D25" s="75"/>
      <c r="E25" s="24">
        <v>232000</v>
      </c>
    </row>
    <row r="26" spans="1:5" ht="25.5" customHeight="1">
      <c r="A26" s="52"/>
      <c r="B26" s="22">
        <v>43087</v>
      </c>
      <c r="C26" s="71" t="s">
        <v>56</v>
      </c>
      <c r="D26" s="75"/>
      <c r="E26" s="24">
        <v>490000</v>
      </c>
    </row>
    <row r="27" spans="1:5" ht="25.5" customHeight="1">
      <c r="A27" s="52"/>
      <c r="B27" s="22">
        <v>43089</v>
      </c>
      <c r="C27" s="71" t="s">
        <v>49</v>
      </c>
      <c r="D27" s="75"/>
      <c r="E27" s="24">
        <v>485000</v>
      </c>
    </row>
    <row r="28" spans="1:5" ht="25.5" customHeight="1">
      <c r="A28" s="53"/>
      <c r="B28" s="25">
        <v>43090</v>
      </c>
      <c r="C28" s="76" t="s">
        <v>51</v>
      </c>
      <c r="D28" s="77"/>
      <c r="E28" s="26">
        <v>63000</v>
      </c>
    </row>
    <row r="29" spans="1:5" ht="25.5" customHeight="1">
      <c r="A29" s="53"/>
      <c r="B29" s="25">
        <v>43097</v>
      </c>
      <c r="C29" s="76" t="s">
        <v>55</v>
      </c>
      <c r="D29" s="77"/>
      <c r="E29" s="26">
        <v>402000</v>
      </c>
    </row>
    <row r="30" spans="1:5" ht="25.5" customHeight="1">
      <c r="A30" s="53"/>
      <c r="B30" s="27" t="s">
        <v>13</v>
      </c>
      <c r="C30" s="54"/>
      <c r="D30" s="54"/>
      <c r="E30" s="21">
        <f>SUM(E21:E29)</f>
        <v>2517000</v>
      </c>
    </row>
    <row r="31" spans="1:5" ht="21" customHeight="1">
      <c r="A31" s="100" t="s">
        <v>14</v>
      </c>
      <c r="B31" s="100"/>
      <c r="C31" s="100"/>
      <c r="D31" s="100"/>
      <c r="E31" s="8">
        <f>E20+E30</f>
        <v>4875550</v>
      </c>
    </row>
  </sheetData>
  <mergeCells count="28">
    <mergeCell ref="C29:D29"/>
    <mergeCell ref="C24:D24"/>
    <mergeCell ref="C25:D25"/>
    <mergeCell ref="C26:D26"/>
    <mergeCell ref="C27:D27"/>
    <mergeCell ref="C28:D28"/>
    <mergeCell ref="A11:A20"/>
    <mergeCell ref="C20:D20"/>
    <mergeCell ref="A21:A30"/>
    <mergeCell ref="C30:D30"/>
    <mergeCell ref="A31:B31"/>
    <mergeCell ref="C31:D31"/>
    <mergeCell ref="C11:D11"/>
    <mergeCell ref="C12:D12"/>
    <mergeCell ref="C13:D13"/>
    <mergeCell ref="C14:D14"/>
    <mergeCell ref="C15:D15"/>
    <mergeCell ref="C16:D16"/>
    <mergeCell ref="C17:D17"/>
    <mergeCell ref="C18:D18"/>
    <mergeCell ref="C22:D22"/>
    <mergeCell ref="C23:D23"/>
    <mergeCell ref="C10:D10"/>
    <mergeCell ref="A1:E1"/>
    <mergeCell ref="A4:C4"/>
    <mergeCell ref="A5:C5"/>
    <mergeCell ref="A6:C6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5"/>
  <sheetViews>
    <sheetView workbookViewId="0">
      <selection sqref="A1:E1"/>
    </sheetView>
  </sheetViews>
  <sheetFormatPr defaultRowHeight="16.5"/>
  <cols>
    <col min="1" max="1" width="14.875" customWidth="1"/>
    <col min="2" max="2" width="11.625" bestFit="1" customWidth="1"/>
    <col min="3" max="3" width="30.5" customWidth="1"/>
    <col min="5" max="5" width="14.5" bestFit="1" customWidth="1"/>
  </cols>
  <sheetData>
    <row r="1" spans="1:5" ht="27">
      <c r="A1" s="55" t="s">
        <v>83</v>
      </c>
      <c r="B1" s="56"/>
      <c r="C1" s="56"/>
      <c r="D1" s="56"/>
      <c r="E1" s="57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58" t="s">
        <v>2</v>
      </c>
      <c r="B4" s="59"/>
      <c r="C4" s="60"/>
      <c r="D4" s="5" t="s">
        <v>3</v>
      </c>
      <c r="E4" s="6" t="s">
        <v>4</v>
      </c>
    </row>
    <row r="5" spans="1:5">
      <c r="A5" s="61" t="s">
        <v>5</v>
      </c>
      <c r="B5" s="62"/>
      <c r="C5" s="63"/>
      <c r="D5" s="9">
        <v>18</v>
      </c>
      <c r="E5" s="10">
        <v>3771447</v>
      </c>
    </row>
    <row r="6" spans="1:5">
      <c r="A6" s="64" t="s">
        <v>6</v>
      </c>
      <c r="B6" s="65"/>
      <c r="C6" s="66"/>
      <c r="D6" s="11">
        <v>13</v>
      </c>
      <c r="E6" s="12">
        <v>2723181</v>
      </c>
    </row>
    <row r="7" spans="1:5">
      <c r="A7" s="67" t="s">
        <v>7</v>
      </c>
      <c r="B7" s="68"/>
      <c r="C7" s="69"/>
      <c r="D7" s="13">
        <f>SUM(D5:D6)</f>
        <v>31</v>
      </c>
      <c r="E7" s="14">
        <f>SUM(E5:E6)</f>
        <v>6494628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84</v>
      </c>
      <c r="B11" s="106">
        <v>43010</v>
      </c>
      <c r="C11" s="107" t="s">
        <v>85</v>
      </c>
      <c r="D11" s="108"/>
      <c r="E11" s="109">
        <v>46000</v>
      </c>
    </row>
    <row r="12" spans="1:5">
      <c r="A12" s="110"/>
      <c r="B12" s="111">
        <v>43012</v>
      </c>
      <c r="C12" s="112" t="s">
        <v>86</v>
      </c>
      <c r="D12" s="113"/>
      <c r="E12" s="114">
        <f>91921+70429</f>
        <v>162350</v>
      </c>
    </row>
    <row r="13" spans="1:5">
      <c r="A13" s="110"/>
      <c r="B13" s="111">
        <v>43012</v>
      </c>
      <c r="C13" s="115" t="s">
        <v>87</v>
      </c>
      <c r="D13" s="116"/>
      <c r="E13" s="114">
        <v>498497</v>
      </c>
    </row>
    <row r="14" spans="1:5">
      <c r="A14" s="110"/>
      <c r="B14" s="111">
        <v>43016</v>
      </c>
      <c r="C14" s="115" t="s">
        <v>88</v>
      </c>
      <c r="D14" s="116"/>
      <c r="E14" s="114">
        <v>118500</v>
      </c>
    </row>
    <row r="15" spans="1:5">
      <c r="A15" s="110"/>
      <c r="B15" s="111">
        <v>43017</v>
      </c>
      <c r="C15" s="115" t="s">
        <v>89</v>
      </c>
      <c r="D15" s="116"/>
      <c r="E15" s="114">
        <v>190000</v>
      </c>
    </row>
    <row r="16" spans="1:5">
      <c r="A16" s="110"/>
      <c r="B16" s="111">
        <v>43018</v>
      </c>
      <c r="C16" s="115" t="s">
        <v>90</v>
      </c>
      <c r="D16" s="116"/>
      <c r="E16" s="114">
        <f>112000+44400</f>
        <v>156400</v>
      </c>
    </row>
    <row r="17" spans="1:5">
      <c r="A17" s="110"/>
      <c r="B17" s="111">
        <v>43018</v>
      </c>
      <c r="C17" s="115" t="s">
        <v>91</v>
      </c>
      <c r="D17" s="116"/>
      <c r="E17" s="114">
        <v>112000</v>
      </c>
    </row>
    <row r="18" spans="1:5">
      <c r="A18" s="110"/>
      <c r="B18" s="111">
        <v>43020</v>
      </c>
      <c r="C18" s="115" t="s">
        <v>92</v>
      </c>
      <c r="D18" s="116"/>
      <c r="E18" s="114">
        <f>249000+27700</f>
        <v>276700</v>
      </c>
    </row>
    <row r="19" spans="1:5">
      <c r="A19" s="110"/>
      <c r="B19" s="111">
        <v>43024</v>
      </c>
      <c r="C19" s="115" t="s">
        <v>93</v>
      </c>
      <c r="D19" s="116"/>
      <c r="E19" s="114">
        <f>380000</f>
        <v>380000</v>
      </c>
    </row>
    <row r="20" spans="1:5">
      <c r="A20" s="110"/>
      <c r="B20" s="111">
        <v>43024</v>
      </c>
      <c r="C20" s="115" t="s">
        <v>94</v>
      </c>
      <c r="D20" s="116"/>
      <c r="E20" s="114">
        <v>133000</v>
      </c>
    </row>
    <row r="21" spans="1:5">
      <c r="A21" s="110"/>
      <c r="B21" s="111">
        <v>43026</v>
      </c>
      <c r="C21" s="115" t="s">
        <v>95</v>
      </c>
      <c r="D21" s="116"/>
      <c r="E21" s="114">
        <v>72000</v>
      </c>
    </row>
    <row r="22" spans="1:5">
      <c r="A22" s="110"/>
      <c r="B22" s="117">
        <v>43031</v>
      </c>
      <c r="C22" s="118" t="s">
        <v>96</v>
      </c>
      <c r="D22" s="119"/>
      <c r="E22" s="120">
        <v>311000</v>
      </c>
    </row>
    <row r="23" spans="1:5">
      <c r="A23" s="110"/>
      <c r="B23" s="117">
        <v>43032</v>
      </c>
      <c r="C23" s="118" t="s">
        <v>97</v>
      </c>
      <c r="D23" s="119"/>
      <c r="E23" s="120">
        <v>130000</v>
      </c>
    </row>
    <row r="24" spans="1:5">
      <c r="A24" s="110"/>
      <c r="B24" s="117">
        <v>43032</v>
      </c>
      <c r="C24" s="118" t="s">
        <v>98</v>
      </c>
      <c r="D24" s="119"/>
      <c r="E24" s="120">
        <v>250000</v>
      </c>
    </row>
    <row r="25" spans="1:5">
      <c r="A25" s="110"/>
      <c r="B25" s="117">
        <v>43035</v>
      </c>
      <c r="C25" s="118" t="s">
        <v>99</v>
      </c>
      <c r="D25" s="119"/>
      <c r="E25" s="120">
        <v>208000</v>
      </c>
    </row>
    <row r="26" spans="1:5">
      <c r="A26" s="110"/>
      <c r="B26" s="117">
        <v>43035</v>
      </c>
      <c r="C26" s="118" t="s">
        <v>100</v>
      </c>
      <c r="D26" s="119"/>
      <c r="E26" s="120">
        <v>271000</v>
      </c>
    </row>
    <row r="27" spans="1:5">
      <c r="A27" s="110"/>
      <c r="B27" s="117">
        <v>43037</v>
      </c>
      <c r="C27" s="118" t="s">
        <v>101</v>
      </c>
      <c r="D27" s="119"/>
      <c r="E27" s="120">
        <v>420000</v>
      </c>
    </row>
    <row r="28" spans="1:5">
      <c r="A28" s="110"/>
      <c r="B28" s="117">
        <v>43038</v>
      </c>
      <c r="C28" s="118" t="s">
        <v>102</v>
      </c>
      <c r="D28" s="119"/>
      <c r="E28" s="120">
        <v>36000</v>
      </c>
    </row>
    <row r="29" spans="1:5">
      <c r="A29" s="121"/>
      <c r="B29" s="122" t="s">
        <v>13</v>
      </c>
      <c r="C29" s="123"/>
      <c r="D29" s="124"/>
      <c r="E29" s="125">
        <f>SUM(E11:E28)</f>
        <v>3771447</v>
      </c>
    </row>
    <row r="30" spans="1:5">
      <c r="A30" s="126" t="s">
        <v>103</v>
      </c>
      <c r="B30" s="111">
        <v>43013</v>
      </c>
      <c r="C30" s="115" t="s">
        <v>104</v>
      </c>
      <c r="D30" s="116"/>
      <c r="E30" s="114">
        <f>293021+58604</f>
        <v>351625</v>
      </c>
    </row>
    <row r="31" spans="1:5">
      <c r="A31" s="127"/>
      <c r="B31" s="111">
        <v>43014</v>
      </c>
      <c r="C31" s="115" t="s">
        <v>105</v>
      </c>
      <c r="D31" s="116"/>
      <c r="E31" s="114">
        <v>241856</v>
      </c>
    </row>
    <row r="32" spans="1:5">
      <c r="A32" s="127"/>
      <c r="B32" s="111">
        <v>43019</v>
      </c>
      <c r="C32" s="115" t="s">
        <v>106</v>
      </c>
      <c r="D32" s="116"/>
      <c r="E32" s="114">
        <v>140000</v>
      </c>
    </row>
    <row r="33" spans="1:5">
      <c r="A33" s="127"/>
      <c r="B33" s="111">
        <v>43025</v>
      </c>
      <c r="C33" s="115" t="s">
        <v>107</v>
      </c>
      <c r="D33" s="116"/>
      <c r="E33" s="114">
        <v>134000</v>
      </c>
    </row>
    <row r="34" spans="1:5">
      <c r="A34" s="127"/>
      <c r="B34" s="128">
        <v>43026</v>
      </c>
      <c r="C34" s="129" t="s">
        <v>108</v>
      </c>
      <c r="D34" s="130"/>
      <c r="E34" s="131">
        <v>384000</v>
      </c>
    </row>
    <row r="35" spans="1:5">
      <c r="A35" s="127"/>
      <c r="B35" s="117">
        <v>43027</v>
      </c>
      <c r="C35" s="118" t="s">
        <v>109</v>
      </c>
      <c r="D35" s="119"/>
      <c r="E35" s="120">
        <v>59400</v>
      </c>
    </row>
    <row r="36" spans="1:5">
      <c r="A36" s="127"/>
      <c r="B36" s="117">
        <v>43027</v>
      </c>
      <c r="C36" s="118" t="s">
        <v>110</v>
      </c>
      <c r="D36" s="119"/>
      <c r="E36" s="120">
        <v>436000</v>
      </c>
    </row>
    <row r="37" spans="1:5">
      <c r="A37" s="127"/>
      <c r="B37" s="117">
        <v>43028</v>
      </c>
      <c r="C37" s="118" t="s">
        <v>111</v>
      </c>
      <c r="D37" s="119"/>
      <c r="E37" s="120">
        <v>166000</v>
      </c>
    </row>
    <row r="38" spans="1:5">
      <c r="A38" s="132"/>
      <c r="B38" s="117">
        <v>43028</v>
      </c>
      <c r="C38" s="118" t="s">
        <v>112</v>
      </c>
      <c r="D38" s="119"/>
      <c r="E38" s="120">
        <v>175000</v>
      </c>
    </row>
    <row r="39" spans="1:5">
      <c r="A39" s="132"/>
      <c r="B39" s="117">
        <v>43028</v>
      </c>
      <c r="C39" s="118" t="s">
        <v>113</v>
      </c>
      <c r="D39" s="119"/>
      <c r="E39" s="120">
        <v>378000</v>
      </c>
    </row>
    <row r="40" spans="1:5">
      <c r="A40" s="132"/>
      <c r="B40" s="117">
        <v>43031</v>
      </c>
      <c r="C40" s="118" t="s">
        <v>114</v>
      </c>
      <c r="D40" s="119"/>
      <c r="E40" s="120">
        <v>121300</v>
      </c>
    </row>
    <row r="41" spans="1:5">
      <c r="A41" s="132"/>
      <c r="B41" s="117">
        <v>43034</v>
      </c>
      <c r="C41" s="118" t="s">
        <v>114</v>
      </c>
      <c r="D41" s="119"/>
      <c r="E41" s="120">
        <v>46000</v>
      </c>
    </row>
    <row r="42" spans="1:5">
      <c r="A42" s="132"/>
      <c r="B42" s="117">
        <v>43038</v>
      </c>
      <c r="C42" s="118" t="s">
        <v>115</v>
      </c>
      <c r="D42" s="119"/>
      <c r="E42" s="120">
        <v>90000</v>
      </c>
    </row>
    <row r="43" spans="1:5">
      <c r="A43" s="133"/>
      <c r="B43" s="134" t="s">
        <v>13</v>
      </c>
      <c r="C43" s="135"/>
      <c r="D43" s="136"/>
      <c r="E43" s="125">
        <f>SUM(E30:E42)</f>
        <v>2723181</v>
      </c>
    </row>
    <row r="44" spans="1:5">
      <c r="A44" s="67" t="s">
        <v>14</v>
      </c>
      <c r="B44" s="137"/>
      <c r="C44" s="67"/>
      <c r="D44" s="137"/>
      <c r="E44" s="8">
        <f>E29+E43</f>
        <v>6494628</v>
      </c>
    </row>
    <row r="45" spans="1:5">
      <c r="A45" s="138"/>
      <c r="B45" s="138"/>
      <c r="C45" s="138"/>
      <c r="D45" s="138"/>
      <c r="E45" s="138"/>
    </row>
  </sheetData>
  <mergeCells count="12">
    <mergeCell ref="A11:A29"/>
    <mergeCell ref="C29:D29"/>
    <mergeCell ref="A30:A43"/>
    <mergeCell ref="C43:D43"/>
    <mergeCell ref="A44:B44"/>
    <mergeCell ref="C44:D44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sqref="A1:E1"/>
    </sheetView>
  </sheetViews>
  <sheetFormatPr defaultRowHeight="16.5"/>
  <cols>
    <col min="1" max="1" width="15.75" customWidth="1"/>
    <col min="2" max="2" width="11.625" bestFit="1" customWidth="1"/>
    <col min="3" max="3" width="29.375" customWidth="1"/>
    <col min="5" max="5" width="14.5" bestFit="1" customWidth="1"/>
  </cols>
  <sheetData>
    <row r="1" spans="1:5" ht="27">
      <c r="A1" s="55" t="s">
        <v>116</v>
      </c>
      <c r="B1" s="56"/>
      <c r="C1" s="56"/>
      <c r="D1" s="56"/>
      <c r="E1" s="57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58" t="s">
        <v>2</v>
      </c>
      <c r="B4" s="59"/>
      <c r="C4" s="60"/>
      <c r="D4" s="5" t="s">
        <v>3</v>
      </c>
      <c r="E4" s="6" t="s">
        <v>4</v>
      </c>
    </row>
    <row r="5" spans="1:5">
      <c r="A5" s="61" t="s">
        <v>5</v>
      </c>
      <c r="B5" s="62"/>
      <c r="C5" s="63"/>
      <c r="D5" s="9">
        <v>14</v>
      </c>
      <c r="E5" s="10">
        <v>1806700</v>
      </c>
    </row>
    <row r="6" spans="1:5">
      <c r="A6" s="64" t="s">
        <v>6</v>
      </c>
      <c r="B6" s="65"/>
      <c r="C6" s="66"/>
      <c r="D6" s="11">
        <v>13</v>
      </c>
      <c r="E6" s="12">
        <v>2555452</v>
      </c>
    </row>
    <row r="7" spans="1:5">
      <c r="A7" s="67" t="s">
        <v>7</v>
      </c>
      <c r="B7" s="68"/>
      <c r="C7" s="69"/>
      <c r="D7" s="13">
        <f>SUM(D5:D6)</f>
        <v>27</v>
      </c>
      <c r="E7" s="14">
        <f>SUM(E5:E6)</f>
        <v>4362152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84</v>
      </c>
      <c r="B11" s="111">
        <v>43040</v>
      </c>
      <c r="C11" s="115" t="s">
        <v>117</v>
      </c>
      <c r="D11" s="116"/>
      <c r="E11" s="114">
        <f>16300+65500</f>
        <v>81800</v>
      </c>
    </row>
    <row r="12" spans="1:5">
      <c r="A12" s="110"/>
      <c r="B12" s="111">
        <v>43042</v>
      </c>
      <c r="C12" s="115" t="s">
        <v>118</v>
      </c>
      <c r="D12" s="116"/>
      <c r="E12" s="114">
        <v>21300</v>
      </c>
    </row>
    <row r="13" spans="1:5">
      <c r="A13" s="110"/>
      <c r="B13" s="111">
        <v>43045</v>
      </c>
      <c r="C13" s="115" t="s">
        <v>119</v>
      </c>
      <c r="D13" s="116"/>
      <c r="E13" s="114">
        <v>43000</v>
      </c>
    </row>
    <row r="14" spans="1:5">
      <c r="A14" s="110"/>
      <c r="B14" s="111">
        <v>43047</v>
      </c>
      <c r="C14" s="115" t="s">
        <v>120</v>
      </c>
      <c r="D14" s="116"/>
      <c r="E14" s="114">
        <v>90000</v>
      </c>
    </row>
    <row r="15" spans="1:5">
      <c r="A15" s="110"/>
      <c r="B15" s="111">
        <v>43047</v>
      </c>
      <c r="C15" s="115" t="s">
        <v>121</v>
      </c>
      <c r="D15" s="116"/>
      <c r="E15" s="114">
        <v>166000</v>
      </c>
    </row>
    <row r="16" spans="1:5">
      <c r="A16" s="110"/>
      <c r="B16" s="111">
        <v>43048</v>
      </c>
      <c r="C16" s="115" t="s">
        <v>122</v>
      </c>
      <c r="D16" s="116"/>
      <c r="E16" s="114">
        <v>132000</v>
      </c>
    </row>
    <row r="17" spans="1:5">
      <c r="A17" s="110"/>
      <c r="B17" s="111">
        <v>43046</v>
      </c>
      <c r="C17" s="115" t="s">
        <v>123</v>
      </c>
      <c r="D17" s="116"/>
      <c r="E17" s="114">
        <v>130100</v>
      </c>
    </row>
    <row r="18" spans="1:5">
      <c r="A18" s="110"/>
      <c r="B18" s="117">
        <v>43049</v>
      </c>
      <c r="C18" s="118" t="s">
        <v>124</v>
      </c>
      <c r="D18" s="119"/>
      <c r="E18" s="120">
        <v>46000</v>
      </c>
    </row>
    <row r="19" spans="1:5">
      <c r="A19" s="110"/>
      <c r="B19" s="117">
        <v>43055</v>
      </c>
      <c r="C19" s="118" t="s">
        <v>125</v>
      </c>
      <c r="D19" s="119"/>
      <c r="E19" s="120">
        <v>211000</v>
      </c>
    </row>
    <row r="20" spans="1:5">
      <c r="A20" s="110"/>
      <c r="B20" s="111">
        <v>43055</v>
      </c>
      <c r="C20" s="115" t="s">
        <v>21</v>
      </c>
      <c r="D20" s="116"/>
      <c r="E20" s="114">
        <f>45000+98500</f>
        <v>143500</v>
      </c>
    </row>
    <row r="21" spans="1:5">
      <c r="A21" s="110"/>
      <c r="B21" s="111">
        <v>43058</v>
      </c>
      <c r="C21" s="115" t="s">
        <v>126</v>
      </c>
      <c r="D21" s="116"/>
      <c r="E21" s="114">
        <v>493000</v>
      </c>
    </row>
    <row r="22" spans="1:5">
      <c r="A22" s="110"/>
      <c r="B22" s="111">
        <v>43059</v>
      </c>
      <c r="C22" s="115" t="s">
        <v>127</v>
      </c>
      <c r="D22" s="116"/>
      <c r="E22" s="114">
        <v>96000</v>
      </c>
    </row>
    <row r="23" spans="1:5">
      <c r="A23" s="110"/>
      <c r="B23" s="111">
        <v>43067</v>
      </c>
      <c r="C23" s="139" t="s">
        <v>128</v>
      </c>
      <c r="D23" s="140"/>
      <c r="E23" s="114">
        <v>70000</v>
      </c>
    </row>
    <row r="24" spans="1:5">
      <c r="A24" s="110"/>
      <c r="B24" s="111">
        <v>43068</v>
      </c>
      <c r="C24" s="139" t="s">
        <v>129</v>
      </c>
      <c r="D24" s="140"/>
      <c r="E24" s="114">
        <v>83000</v>
      </c>
    </row>
    <row r="25" spans="1:5">
      <c r="A25" s="121"/>
      <c r="B25" s="122" t="s">
        <v>13</v>
      </c>
      <c r="C25" s="123"/>
      <c r="D25" s="124"/>
      <c r="E25" s="125">
        <f>SUM(E11:E24)</f>
        <v>1806700</v>
      </c>
    </row>
    <row r="26" spans="1:5">
      <c r="A26" s="126" t="s">
        <v>130</v>
      </c>
      <c r="B26" s="111">
        <v>43041</v>
      </c>
      <c r="C26" s="112" t="s">
        <v>131</v>
      </c>
      <c r="D26" s="113"/>
      <c r="E26" s="114">
        <v>215000</v>
      </c>
    </row>
    <row r="27" spans="1:5">
      <c r="A27" s="127"/>
      <c r="B27" s="111">
        <v>43041</v>
      </c>
      <c r="C27" s="115" t="s">
        <v>132</v>
      </c>
      <c r="D27" s="116"/>
      <c r="E27" s="114">
        <v>284000</v>
      </c>
    </row>
    <row r="28" spans="1:5">
      <c r="A28" s="132"/>
      <c r="B28" s="128">
        <v>43048</v>
      </c>
      <c r="C28" s="115" t="s">
        <v>133</v>
      </c>
      <c r="D28" s="130"/>
      <c r="E28" s="131">
        <v>151198</v>
      </c>
    </row>
    <row r="29" spans="1:5">
      <c r="A29" s="132"/>
      <c r="B29" s="117">
        <v>43049</v>
      </c>
      <c r="C29" s="118" t="s">
        <v>134</v>
      </c>
      <c r="D29" s="119"/>
      <c r="E29" s="120">
        <v>152999</v>
      </c>
    </row>
    <row r="30" spans="1:5">
      <c r="A30" s="132"/>
      <c r="B30" s="117">
        <v>43056</v>
      </c>
      <c r="C30" s="118" t="s">
        <v>135</v>
      </c>
      <c r="D30" s="119"/>
      <c r="E30" s="120">
        <v>140000</v>
      </c>
    </row>
    <row r="31" spans="1:5">
      <c r="A31" s="132"/>
      <c r="B31" s="117">
        <v>43056</v>
      </c>
      <c r="C31" s="118" t="s">
        <v>136</v>
      </c>
      <c r="D31" s="119"/>
      <c r="E31" s="120">
        <v>498000</v>
      </c>
    </row>
    <row r="32" spans="1:5">
      <c r="A32" s="132"/>
      <c r="B32" s="117">
        <v>43062</v>
      </c>
      <c r="C32" s="118" t="s">
        <v>137</v>
      </c>
      <c r="D32" s="119"/>
      <c r="E32" s="120">
        <v>55261</v>
      </c>
    </row>
    <row r="33" spans="1:5">
      <c r="A33" s="132"/>
      <c r="B33" s="117">
        <v>43063</v>
      </c>
      <c r="C33" s="118" t="s">
        <v>138</v>
      </c>
      <c r="D33" s="119"/>
      <c r="E33" s="120">
        <v>282641</v>
      </c>
    </row>
    <row r="34" spans="1:5">
      <c r="A34" s="132"/>
      <c r="B34" s="117">
        <v>43064</v>
      </c>
      <c r="C34" s="118" t="s">
        <v>139</v>
      </c>
      <c r="D34" s="119"/>
      <c r="E34" s="120">
        <v>80953</v>
      </c>
    </row>
    <row r="35" spans="1:5">
      <c r="A35" s="132"/>
      <c r="B35" s="117">
        <v>43066</v>
      </c>
      <c r="C35" s="118" t="s">
        <v>140</v>
      </c>
      <c r="D35" s="119"/>
      <c r="E35" s="120">
        <v>120000</v>
      </c>
    </row>
    <row r="36" spans="1:5">
      <c r="A36" s="132"/>
      <c r="B36" s="117">
        <v>43066</v>
      </c>
      <c r="C36" s="118" t="s">
        <v>141</v>
      </c>
      <c r="D36" s="119"/>
      <c r="E36" s="120">
        <v>186000</v>
      </c>
    </row>
    <row r="37" spans="1:5">
      <c r="A37" s="132"/>
      <c r="B37" s="117">
        <v>43067</v>
      </c>
      <c r="C37" s="118" t="s">
        <v>142</v>
      </c>
      <c r="D37" s="119"/>
      <c r="E37" s="120">
        <v>98000</v>
      </c>
    </row>
    <row r="38" spans="1:5">
      <c r="A38" s="132"/>
      <c r="B38" s="117">
        <v>43069</v>
      </c>
      <c r="C38" s="118" t="s">
        <v>143</v>
      </c>
      <c r="D38" s="119"/>
      <c r="E38" s="120">
        <f>16400+275000</f>
        <v>291400</v>
      </c>
    </row>
    <row r="39" spans="1:5">
      <c r="A39" s="133"/>
      <c r="B39" s="134" t="s">
        <v>13</v>
      </c>
      <c r="C39" s="135"/>
      <c r="D39" s="136"/>
      <c r="E39" s="125">
        <f>SUM(E26:E38)</f>
        <v>2555452</v>
      </c>
    </row>
    <row r="40" spans="1:5">
      <c r="A40" s="67" t="s">
        <v>14</v>
      </c>
      <c r="B40" s="137"/>
      <c r="C40" s="67"/>
      <c r="D40" s="137"/>
      <c r="E40" s="8">
        <f>E25+E39</f>
        <v>4362152</v>
      </c>
    </row>
  </sheetData>
  <mergeCells count="12">
    <mergeCell ref="A11:A25"/>
    <mergeCell ref="C25:D25"/>
    <mergeCell ref="A26:A39"/>
    <mergeCell ref="C39:D39"/>
    <mergeCell ref="A40:B40"/>
    <mergeCell ref="C40:D40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sqref="A1:E1"/>
    </sheetView>
  </sheetViews>
  <sheetFormatPr defaultRowHeight="16.5"/>
  <cols>
    <col min="1" max="1" width="15.75" customWidth="1"/>
    <col min="2" max="2" width="11.625" bestFit="1" customWidth="1"/>
    <col min="3" max="3" width="29.375" customWidth="1"/>
    <col min="5" max="5" width="14.5" bestFit="1" customWidth="1"/>
  </cols>
  <sheetData>
    <row r="1" spans="1:5" ht="27">
      <c r="A1" s="55" t="s">
        <v>144</v>
      </c>
      <c r="B1" s="56"/>
      <c r="C1" s="56"/>
      <c r="D1" s="56"/>
      <c r="E1" s="57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58" t="s">
        <v>2</v>
      </c>
      <c r="B4" s="59"/>
      <c r="C4" s="60"/>
      <c r="D4" s="5" t="s">
        <v>3</v>
      </c>
      <c r="E4" s="6" t="s">
        <v>4</v>
      </c>
    </row>
    <row r="5" spans="1:5">
      <c r="A5" s="61" t="s">
        <v>5</v>
      </c>
      <c r="B5" s="62"/>
      <c r="C5" s="63"/>
      <c r="D5" s="9">
        <v>10</v>
      </c>
      <c r="E5" s="10">
        <v>1792300</v>
      </c>
    </row>
    <row r="6" spans="1:5">
      <c r="A6" s="64" t="s">
        <v>6</v>
      </c>
      <c r="B6" s="65"/>
      <c r="C6" s="66"/>
      <c r="D6" s="11">
        <v>9</v>
      </c>
      <c r="E6" s="12">
        <v>1915697</v>
      </c>
    </row>
    <row r="7" spans="1:5">
      <c r="A7" s="67" t="s">
        <v>7</v>
      </c>
      <c r="B7" s="68"/>
      <c r="C7" s="69"/>
      <c r="D7" s="13">
        <f>SUM(D5:D6)</f>
        <v>19</v>
      </c>
      <c r="E7" s="14">
        <f>SUM(E5:E6)</f>
        <v>3707997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84</v>
      </c>
      <c r="B11" s="111">
        <v>43072</v>
      </c>
      <c r="C11" s="115" t="s">
        <v>126</v>
      </c>
      <c r="D11" s="116"/>
      <c r="E11" s="114">
        <v>83000</v>
      </c>
    </row>
    <row r="12" spans="1:5">
      <c r="A12" s="110"/>
      <c r="B12" s="111">
        <v>43073</v>
      </c>
      <c r="C12" s="115" t="s">
        <v>145</v>
      </c>
      <c r="D12" s="116"/>
      <c r="E12" s="114">
        <v>385000</v>
      </c>
    </row>
    <row r="13" spans="1:5">
      <c r="A13" s="110"/>
      <c r="B13" s="111">
        <v>43074</v>
      </c>
      <c r="C13" s="115" t="s">
        <v>146</v>
      </c>
      <c r="D13" s="116"/>
      <c r="E13" s="114">
        <v>196000</v>
      </c>
    </row>
    <row r="14" spans="1:5">
      <c r="A14" s="110"/>
      <c r="B14" s="111">
        <v>43080</v>
      </c>
      <c r="C14" s="115" t="s">
        <v>147</v>
      </c>
      <c r="D14" s="116"/>
      <c r="E14" s="114">
        <v>164000</v>
      </c>
    </row>
    <row r="15" spans="1:5">
      <c r="A15" s="110"/>
      <c r="B15" s="111">
        <v>43082</v>
      </c>
      <c r="C15" s="115" t="s">
        <v>148</v>
      </c>
      <c r="D15" s="116"/>
      <c r="E15" s="114">
        <f>90000+257000</f>
        <v>347000</v>
      </c>
    </row>
    <row r="16" spans="1:5">
      <c r="A16" s="110"/>
      <c r="B16" s="117">
        <v>43084</v>
      </c>
      <c r="C16" s="118" t="s">
        <v>149</v>
      </c>
      <c r="D16" s="119"/>
      <c r="E16" s="120">
        <v>92600</v>
      </c>
    </row>
    <row r="17" spans="1:5">
      <c r="A17" s="110"/>
      <c r="B17" s="117">
        <v>43087</v>
      </c>
      <c r="C17" s="118" t="s">
        <v>150</v>
      </c>
      <c r="D17" s="119"/>
      <c r="E17" s="120">
        <v>98000</v>
      </c>
    </row>
    <row r="18" spans="1:5">
      <c r="A18" s="110"/>
      <c r="B18" s="111">
        <v>43088</v>
      </c>
      <c r="C18" s="115" t="s">
        <v>151</v>
      </c>
      <c r="D18" s="116"/>
      <c r="E18" s="114">
        <v>168000</v>
      </c>
    </row>
    <row r="19" spans="1:5">
      <c r="A19" s="110"/>
      <c r="B19" s="111">
        <v>43089</v>
      </c>
      <c r="C19" s="115" t="s">
        <v>152</v>
      </c>
      <c r="D19" s="116"/>
      <c r="E19" s="114">
        <v>90700</v>
      </c>
    </row>
    <row r="20" spans="1:5">
      <c r="A20" s="110"/>
      <c r="B20" s="117">
        <v>43095</v>
      </c>
      <c r="C20" s="118" t="s">
        <v>153</v>
      </c>
      <c r="D20" s="119"/>
      <c r="E20" s="120">
        <v>168000</v>
      </c>
    </row>
    <row r="21" spans="1:5">
      <c r="A21" s="121"/>
      <c r="B21" s="122" t="s">
        <v>13</v>
      </c>
      <c r="C21" s="123"/>
      <c r="D21" s="124"/>
      <c r="E21" s="125">
        <f>SUM(E11:E20)</f>
        <v>1792300</v>
      </c>
    </row>
    <row r="22" spans="1:5">
      <c r="A22" s="126" t="s">
        <v>130</v>
      </c>
      <c r="B22" s="111">
        <v>43070</v>
      </c>
      <c r="C22" s="112" t="s">
        <v>154</v>
      </c>
      <c r="D22" s="113"/>
      <c r="E22" s="114">
        <f>39148+166498</f>
        <v>205646</v>
      </c>
    </row>
    <row r="23" spans="1:5">
      <c r="A23" s="127"/>
      <c r="B23" s="111">
        <v>43073</v>
      </c>
      <c r="C23" s="115" t="s">
        <v>155</v>
      </c>
      <c r="D23" s="116"/>
      <c r="E23" s="114">
        <f>112000+98000</f>
        <v>210000</v>
      </c>
    </row>
    <row r="24" spans="1:5">
      <c r="A24" s="127"/>
      <c r="B24" s="111">
        <v>43081</v>
      </c>
      <c r="C24" s="115" t="s">
        <v>156</v>
      </c>
      <c r="D24" s="116"/>
      <c r="E24" s="114">
        <v>236000</v>
      </c>
    </row>
    <row r="25" spans="1:5">
      <c r="A25" s="132"/>
      <c r="B25" s="128">
        <v>43083</v>
      </c>
      <c r="C25" s="115" t="s">
        <v>157</v>
      </c>
      <c r="D25" s="130"/>
      <c r="E25" s="131">
        <v>160000</v>
      </c>
    </row>
    <row r="26" spans="1:5">
      <c r="A26" s="132"/>
      <c r="B26" s="117">
        <v>43083</v>
      </c>
      <c r="C26" s="118" t="s">
        <v>133</v>
      </c>
      <c r="D26" s="119"/>
      <c r="E26" s="120">
        <f>51751+252000</f>
        <v>303751</v>
      </c>
    </row>
    <row r="27" spans="1:5">
      <c r="A27" s="132"/>
      <c r="B27" s="117">
        <v>43089</v>
      </c>
      <c r="C27" s="118" t="s">
        <v>158</v>
      </c>
      <c r="D27" s="119"/>
      <c r="E27" s="120">
        <v>321300</v>
      </c>
    </row>
    <row r="28" spans="1:5">
      <c r="A28" s="132"/>
      <c r="B28" s="117">
        <v>43090</v>
      </c>
      <c r="C28" s="118" t="s">
        <v>159</v>
      </c>
      <c r="D28" s="119"/>
      <c r="E28" s="120">
        <v>169000</v>
      </c>
    </row>
    <row r="29" spans="1:5">
      <c r="A29" s="132"/>
      <c r="B29" s="117">
        <v>43091</v>
      </c>
      <c r="C29" s="118" t="s">
        <v>154</v>
      </c>
      <c r="D29" s="119"/>
      <c r="E29" s="120">
        <v>193000</v>
      </c>
    </row>
    <row r="30" spans="1:5">
      <c r="A30" s="132"/>
      <c r="B30" s="117">
        <v>43096</v>
      </c>
      <c r="C30" s="118" t="s">
        <v>160</v>
      </c>
      <c r="D30" s="119"/>
      <c r="E30" s="120">
        <v>117000</v>
      </c>
    </row>
    <row r="31" spans="1:5">
      <c r="A31" s="133"/>
      <c r="B31" s="134" t="s">
        <v>13</v>
      </c>
      <c r="C31" s="135"/>
      <c r="D31" s="136"/>
      <c r="E31" s="125">
        <f>SUM(E22:E30)</f>
        <v>1915697</v>
      </c>
    </row>
    <row r="32" spans="1:5">
      <c r="A32" s="67" t="s">
        <v>14</v>
      </c>
      <c r="B32" s="137"/>
      <c r="C32" s="67"/>
      <c r="D32" s="137"/>
      <c r="E32" s="8">
        <f>E21+E31</f>
        <v>3707997</v>
      </c>
    </row>
    <row r="33" spans="1:5">
      <c r="A33" s="138"/>
      <c r="B33" s="138"/>
      <c r="C33" s="138"/>
      <c r="D33" s="138"/>
      <c r="E33" s="138"/>
    </row>
    <row r="34" spans="1:5">
      <c r="A34" s="138"/>
      <c r="B34" s="138"/>
      <c r="C34" s="138"/>
      <c r="D34" s="138"/>
      <c r="E34" s="138"/>
    </row>
    <row r="35" spans="1:5">
      <c r="A35" s="138"/>
      <c r="B35" s="138"/>
      <c r="C35" s="138"/>
      <c r="D35" s="138"/>
      <c r="E35" s="138"/>
    </row>
    <row r="36" spans="1:5">
      <c r="A36" s="138"/>
      <c r="B36" s="138"/>
      <c r="C36" s="138"/>
      <c r="D36" s="138"/>
      <c r="E36" s="138"/>
    </row>
    <row r="37" spans="1:5">
      <c r="A37" s="138"/>
      <c r="B37" s="138"/>
      <c r="C37" s="138"/>
      <c r="D37" s="138"/>
      <c r="E37" s="138"/>
    </row>
    <row r="38" spans="1:5">
      <c r="A38" s="138"/>
      <c r="B38" s="138"/>
      <c r="C38" s="138"/>
      <c r="D38" s="138"/>
      <c r="E38" s="138"/>
    </row>
    <row r="39" spans="1:5">
      <c r="A39" s="138"/>
      <c r="B39" s="138"/>
      <c r="C39" s="138"/>
      <c r="D39" s="138"/>
      <c r="E39" s="138"/>
    </row>
    <row r="40" spans="1:5">
      <c r="A40" s="138"/>
      <c r="B40" s="138"/>
      <c r="C40" s="138"/>
      <c r="D40" s="138"/>
      <c r="E40" s="138"/>
    </row>
    <row r="41" spans="1:5">
      <c r="A41" s="138"/>
      <c r="B41" s="138"/>
      <c r="C41" s="138"/>
      <c r="D41" s="138"/>
      <c r="E41" s="138"/>
    </row>
  </sheetData>
  <mergeCells count="12">
    <mergeCell ref="A11:A21"/>
    <mergeCell ref="C21:D21"/>
    <mergeCell ref="A22:A31"/>
    <mergeCell ref="C31:D31"/>
    <mergeCell ref="A32:B32"/>
    <mergeCell ref="C32:D32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F32" sqref="F32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41" t="s">
        <v>161</v>
      </c>
      <c r="B1" s="142"/>
      <c r="C1" s="142"/>
      <c r="D1" s="142"/>
      <c r="E1" s="14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03" t="s">
        <v>2</v>
      </c>
      <c r="B4" s="144"/>
      <c r="C4" s="145"/>
      <c r="D4" s="146" t="s">
        <v>3</v>
      </c>
      <c r="E4" s="147" t="s">
        <v>4</v>
      </c>
    </row>
    <row r="5" spans="1:5">
      <c r="A5" s="61" t="s">
        <v>5</v>
      </c>
      <c r="B5" s="62"/>
      <c r="C5" s="63"/>
      <c r="D5" s="9">
        <v>11</v>
      </c>
      <c r="E5" s="148">
        <f>E22</f>
        <v>2011500</v>
      </c>
    </row>
    <row r="6" spans="1:5">
      <c r="A6" s="64" t="s">
        <v>6</v>
      </c>
      <c r="B6" s="65"/>
      <c r="C6" s="66"/>
      <c r="D6" s="11">
        <v>11</v>
      </c>
      <c r="E6" s="149">
        <f>E34</f>
        <v>2026100</v>
      </c>
    </row>
    <row r="7" spans="1:5">
      <c r="A7" s="67" t="s">
        <v>7</v>
      </c>
      <c r="B7" s="68"/>
      <c r="C7" s="69"/>
      <c r="D7" s="13">
        <f>D5+D6</f>
        <v>22</v>
      </c>
      <c r="E7" s="150">
        <f>E5+E6</f>
        <v>4037600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162</v>
      </c>
      <c r="B11" s="151">
        <v>43018</v>
      </c>
      <c r="C11" s="152" t="s">
        <v>163</v>
      </c>
      <c r="D11" s="153"/>
      <c r="E11" s="154">
        <v>438000</v>
      </c>
    </row>
    <row r="12" spans="1:5">
      <c r="A12" s="110"/>
      <c r="B12" s="151">
        <v>43018</v>
      </c>
      <c r="C12" s="155" t="s">
        <v>164</v>
      </c>
      <c r="D12" s="156"/>
      <c r="E12" s="154">
        <v>80000</v>
      </c>
    </row>
    <row r="13" spans="1:5">
      <c r="A13" s="110"/>
      <c r="B13" s="151">
        <v>43019</v>
      </c>
      <c r="C13" s="152" t="s">
        <v>165</v>
      </c>
      <c r="D13" s="153"/>
      <c r="E13" s="157">
        <v>60000</v>
      </c>
    </row>
    <row r="14" spans="1:5">
      <c r="A14" s="110"/>
      <c r="B14" s="151">
        <v>43024</v>
      </c>
      <c r="C14" s="152" t="s">
        <v>166</v>
      </c>
      <c r="D14" s="153"/>
      <c r="E14" s="154">
        <v>450000</v>
      </c>
    </row>
    <row r="15" spans="1:5">
      <c r="A15" s="110"/>
      <c r="B15" s="151">
        <v>43027</v>
      </c>
      <c r="C15" s="155" t="s">
        <v>167</v>
      </c>
      <c r="D15" s="156"/>
      <c r="E15" s="154">
        <v>470000</v>
      </c>
    </row>
    <row r="16" spans="1:5">
      <c r="A16" s="110"/>
      <c r="B16" s="158">
        <v>43028</v>
      </c>
      <c r="C16" s="152" t="s">
        <v>168</v>
      </c>
      <c r="D16" s="153"/>
      <c r="E16" s="159">
        <v>103200</v>
      </c>
    </row>
    <row r="17" spans="1:5">
      <c r="A17" s="110"/>
      <c r="B17" s="151">
        <v>43031</v>
      </c>
      <c r="C17" s="152" t="s">
        <v>169</v>
      </c>
      <c r="D17" s="153"/>
      <c r="E17" s="154">
        <v>146000</v>
      </c>
    </row>
    <row r="18" spans="1:5">
      <c r="A18" s="110"/>
      <c r="B18" s="128">
        <v>43032</v>
      </c>
      <c r="C18" s="160" t="s">
        <v>170</v>
      </c>
      <c r="D18" s="161"/>
      <c r="E18" s="131">
        <v>58000</v>
      </c>
    </row>
    <row r="19" spans="1:5">
      <c r="A19" s="110"/>
      <c r="B19" s="162">
        <v>43034</v>
      </c>
      <c r="C19" s="163" t="s">
        <v>171</v>
      </c>
      <c r="D19" s="164"/>
      <c r="E19" s="165">
        <v>17300</v>
      </c>
    </row>
    <row r="20" spans="1:5">
      <c r="A20" s="110"/>
      <c r="B20" s="162">
        <v>43035</v>
      </c>
      <c r="C20" s="163" t="s">
        <v>172</v>
      </c>
      <c r="D20" s="166"/>
      <c r="E20" s="165">
        <v>36000</v>
      </c>
    </row>
    <row r="21" spans="1:5">
      <c r="A21" s="110"/>
      <c r="B21" s="162">
        <v>43039</v>
      </c>
      <c r="C21" s="160" t="s">
        <v>173</v>
      </c>
      <c r="D21" s="167"/>
      <c r="E21" s="165">
        <v>153000</v>
      </c>
    </row>
    <row r="22" spans="1:5">
      <c r="A22" s="168"/>
      <c r="B22" s="122" t="s">
        <v>13</v>
      </c>
      <c r="C22" s="123"/>
      <c r="D22" s="124"/>
      <c r="E22" s="125">
        <f>SUM(E11:E21)</f>
        <v>2011500</v>
      </c>
    </row>
    <row r="23" spans="1:5">
      <c r="A23" s="126" t="s">
        <v>174</v>
      </c>
      <c r="B23" s="151">
        <v>43018</v>
      </c>
      <c r="C23" s="169" t="s">
        <v>175</v>
      </c>
      <c r="D23" s="170"/>
      <c r="E23" s="157">
        <v>280000</v>
      </c>
    </row>
    <row r="24" spans="1:5">
      <c r="A24" s="127"/>
      <c r="B24" s="151">
        <v>43019</v>
      </c>
      <c r="C24" s="171" t="s">
        <v>176</v>
      </c>
      <c r="D24" s="172"/>
      <c r="E24" s="157">
        <v>24000</v>
      </c>
    </row>
    <row r="25" spans="1:5">
      <c r="A25" s="127"/>
      <c r="B25" s="158">
        <v>43024</v>
      </c>
      <c r="C25" s="152" t="s">
        <v>177</v>
      </c>
      <c r="D25" s="153"/>
      <c r="E25" s="159">
        <v>276500</v>
      </c>
    </row>
    <row r="26" spans="1:5">
      <c r="A26" s="127"/>
      <c r="B26" s="158">
        <v>43025</v>
      </c>
      <c r="C26" s="155" t="s">
        <v>178</v>
      </c>
      <c r="D26" s="156"/>
      <c r="E26" s="154">
        <v>25600</v>
      </c>
    </row>
    <row r="27" spans="1:5">
      <c r="A27" s="127"/>
      <c r="B27" s="173">
        <v>43028</v>
      </c>
      <c r="C27" s="160" t="s">
        <v>179</v>
      </c>
      <c r="D27" s="167"/>
      <c r="E27" s="174">
        <v>195000</v>
      </c>
    </row>
    <row r="28" spans="1:5">
      <c r="A28" s="127"/>
      <c r="B28" s="173">
        <v>43031</v>
      </c>
      <c r="C28" s="160" t="s">
        <v>180</v>
      </c>
      <c r="D28" s="167"/>
      <c r="E28" s="131">
        <v>50000</v>
      </c>
    </row>
    <row r="29" spans="1:5">
      <c r="A29" s="127"/>
      <c r="B29" s="128">
        <v>43032</v>
      </c>
      <c r="C29" s="160" t="s">
        <v>181</v>
      </c>
      <c r="D29" s="161"/>
      <c r="E29" s="131">
        <v>116000</v>
      </c>
    </row>
    <row r="30" spans="1:5">
      <c r="A30" s="127"/>
      <c r="B30" s="162">
        <v>43033</v>
      </c>
      <c r="C30" s="163" t="s">
        <v>182</v>
      </c>
      <c r="D30" s="164"/>
      <c r="E30" s="165">
        <v>130000</v>
      </c>
    </row>
    <row r="31" spans="1:5">
      <c r="A31" s="127"/>
      <c r="B31" s="162">
        <v>43038</v>
      </c>
      <c r="C31" s="163" t="s">
        <v>183</v>
      </c>
      <c r="D31" s="166"/>
      <c r="E31" s="165">
        <v>338000</v>
      </c>
    </row>
    <row r="32" spans="1:5">
      <c r="A32" s="127"/>
      <c r="B32" s="173">
        <v>43038</v>
      </c>
      <c r="C32" s="160" t="s">
        <v>184</v>
      </c>
      <c r="D32" s="167"/>
      <c r="E32" s="165">
        <v>115000</v>
      </c>
    </row>
    <row r="33" spans="1:5">
      <c r="A33" s="127"/>
      <c r="B33" s="173">
        <v>43038</v>
      </c>
      <c r="C33" s="160" t="s">
        <v>185</v>
      </c>
      <c r="D33" s="167"/>
      <c r="E33" s="174">
        <v>476000</v>
      </c>
    </row>
    <row r="34" spans="1:5">
      <c r="A34" s="175"/>
      <c r="B34" s="134" t="s">
        <v>13</v>
      </c>
      <c r="C34" s="135"/>
      <c r="D34" s="136"/>
      <c r="E34" s="125">
        <f>SUM(E23:E33)</f>
        <v>2026100</v>
      </c>
    </row>
    <row r="35" spans="1:5">
      <c r="A35" s="67" t="s">
        <v>14</v>
      </c>
      <c r="B35" s="137"/>
      <c r="C35" s="67"/>
      <c r="D35" s="137"/>
      <c r="E35" s="8">
        <f>E22+E34</f>
        <v>4037600</v>
      </c>
    </row>
  </sheetData>
  <mergeCells count="34">
    <mergeCell ref="A35:B35"/>
    <mergeCell ref="C35:D35"/>
    <mergeCell ref="C29:D29"/>
    <mergeCell ref="C30:D30"/>
    <mergeCell ref="C31:D31"/>
    <mergeCell ref="C32:D32"/>
    <mergeCell ref="C33:D33"/>
    <mergeCell ref="C34:D34"/>
    <mergeCell ref="C20:D20"/>
    <mergeCell ref="C21:D21"/>
    <mergeCell ref="C22:D22"/>
    <mergeCell ref="A23:A34"/>
    <mergeCell ref="C23:D23"/>
    <mergeCell ref="C24:D24"/>
    <mergeCell ref="C25:D25"/>
    <mergeCell ref="C26:D26"/>
    <mergeCell ref="C27:D27"/>
    <mergeCell ref="C28:D28"/>
    <mergeCell ref="A11:A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2"/>
  <sheetViews>
    <sheetView topLeftCell="A31" workbookViewId="0">
      <selection activeCell="E21" sqref="E21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41" t="s">
        <v>186</v>
      </c>
      <c r="B1" s="142"/>
      <c r="C1" s="142"/>
      <c r="D1" s="142"/>
      <c r="E1" s="14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03" t="s">
        <v>2</v>
      </c>
      <c r="B4" s="144"/>
      <c r="C4" s="145"/>
      <c r="D4" s="146" t="s">
        <v>3</v>
      </c>
      <c r="E4" s="147" t="s">
        <v>4</v>
      </c>
    </row>
    <row r="5" spans="1:5">
      <c r="A5" s="61" t="s">
        <v>5</v>
      </c>
      <c r="B5" s="62"/>
      <c r="C5" s="63"/>
      <c r="D5" s="9">
        <v>14</v>
      </c>
      <c r="E5" s="148">
        <f>E25</f>
        <v>1959800</v>
      </c>
    </row>
    <row r="6" spans="1:5">
      <c r="A6" s="64" t="s">
        <v>6</v>
      </c>
      <c r="B6" s="65"/>
      <c r="C6" s="66"/>
      <c r="D6" s="11">
        <v>25</v>
      </c>
      <c r="E6" s="149">
        <f>E51</f>
        <v>5709400</v>
      </c>
    </row>
    <row r="7" spans="1:5">
      <c r="A7" s="67" t="s">
        <v>7</v>
      </c>
      <c r="B7" s="68"/>
      <c r="C7" s="69"/>
      <c r="D7" s="13">
        <f>D5+D6</f>
        <v>39</v>
      </c>
      <c r="E7" s="150">
        <f>E5+E6</f>
        <v>7669200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162</v>
      </c>
      <c r="B11" s="128">
        <v>43040</v>
      </c>
      <c r="C11" s="160" t="s">
        <v>187</v>
      </c>
      <c r="D11" s="167"/>
      <c r="E11" s="131">
        <v>58000</v>
      </c>
    </row>
    <row r="12" spans="1:5">
      <c r="A12" s="110"/>
      <c r="B12" s="128">
        <v>43041</v>
      </c>
      <c r="C12" s="176" t="s">
        <v>188</v>
      </c>
      <c r="D12" s="177"/>
      <c r="E12" s="131">
        <v>49000</v>
      </c>
    </row>
    <row r="13" spans="1:5">
      <c r="A13" s="110"/>
      <c r="B13" s="128">
        <v>43042</v>
      </c>
      <c r="C13" s="160" t="s">
        <v>189</v>
      </c>
      <c r="D13" s="167"/>
      <c r="E13" s="165">
        <v>35000</v>
      </c>
    </row>
    <row r="14" spans="1:5">
      <c r="A14" s="110"/>
      <c r="B14" s="173">
        <v>43046</v>
      </c>
      <c r="C14" s="160" t="s">
        <v>190</v>
      </c>
      <c r="D14" s="167"/>
      <c r="E14" s="165">
        <v>468000</v>
      </c>
    </row>
    <row r="15" spans="1:5">
      <c r="A15" s="110"/>
      <c r="B15" s="173">
        <v>43047</v>
      </c>
      <c r="C15" s="163" t="s">
        <v>191</v>
      </c>
      <c r="D15" s="164"/>
      <c r="E15" s="165">
        <v>261000</v>
      </c>
    </row>
    <row r="16" spans="1:5">
      <c r="A16" s="110"/>
      <c r="B16" s="173">
        <v>43048</v>
      </c>
      <c r="C16" s="160" t="s">
        <v>192</v>
      </c>
      <c r="D16" s="167"/>
      <c r="E16" s="165">
        <v>180900</v>
      </c>
    </row>
    <row r="17" spans="1:5">
      <c r="A17" s="110"/>
      <c r="B17" s="173">
        <v>43049</v>
      </c>
      <c r="C17" s="160" t="s">
        <v>193</v>
      </c>
      <c r="D17" s="167"/>
      <c r="E17" s="165">
        <v>300000</v>
      </c>
    </row>
    <row r="18" spans="1:5">
      <c r="A18" s="110"/>
      <c r="B18" s="173">
        <v>43052</v>
      </c>
      <c r="C18" s="160" t="s">
        <v>194</v>
      </c>
      <c r="D18" s="167"/>
      <c r="E18" s="165">
        <v>122400</v>
      </c>
    </row>
    <row r="19" spans="1:5">
      <c r="A19" s="110"/>
      <c r="B19" s="173">
        <v>43053</v>
      </c>
      <c r="C19" s="160" t="s">
        <v>195</v>
      </c>
      <c r="D19" s="167"/>
      <c r="E19" s="165">
        <v>189000</v>
      </c>
    </row>
    <row r="20" spans="1:5">
      <c r="A20" s="110"/>
      <c r="B20" s="173">
        <v>43059</v>
      </c>
      <c r="C20" s="160" t="s">
        <v>196</v>
      </c>
      <c r="D20" s="167"/>
      <c r="E20" s="131">
        <v>47000</v>
      </c>
    </row>
    <row r="21" spans="1:5">
      <c r="A21" s="110"/>
      <c r="B21" s="173">
        <v>43063</v>
      </c>
      <c r="C21" s="160" t="s">
        <v>197</v>
      </c>
      <c r="D21" s="167"/>
      <c r="E21" s="165">
        <v>36000</v>
      </c>
    </row>
    <row r="22" spans="1:5">
      <c r="A22" s="110"/>
      <c r="B22" s="173">
        <v>43066</v>
      </c>
      <c r="C22" s="176" t="s">
        <v>198</v>
      </c>
      <c r="D22" s="177"/>
      <c r="E22" s="131">
        <v>80500</v>
      </c>
    </row>
    <row r="23" spans="1:5">
      <c r="A23" s="110"/>
      <c r="B23" s="173">
        <v>43067</v>
      </c>
      <c r="C23" s="160" t="s">
        <v>199</v>
      </c>
      <c r="D23" s="167"/>
      <c r="E23" s="174">
        <v>106000</v>
      </c>
    </row>
    <row r="24" spans="1:5">
      <c r="A24" s="110"/>
      <c r="B24" s="173">
        <v>43069</v>
      </c>
      <c r="C24" s="160" t="s">
        <v>200</v>
      </c>
      <c r="D24" s="167"/>
      <c r="E24" s="131">
        <v>27000</v>
      </c>
    </row>
    <row r="25" spans="1:5">
      <c r="A25" s="168"/>
      <c r="B25" s="122" t="s">
        <v>13</v>
      </c>
      <c r="C25" s="123"/>
      <c r="D25" s="124"/>
      <c r="E25" s="125">
        <f>SUM(E11:E24)</f>
        <v>1959800</v>
      </c>
    </row>
    <row r="26" spans="1:5">
      <c r="A26" s="126" t="s">
        <v>174</v>
      </c>
      <c r="B26" s="128">
        <v>43040</v>
      </c>
      <c r="C26" s="178" t="s">
        <v>201</v>
      </c>
      <c r="D26" s="179"/>
      <c r="E26" s="114">
        <v>58000</v>
      </c>
    </row>
    <row r="27" spans="1:5">
      <c r="A27" s="127"/>
      <c r="B27" s="128">
        <v>43040</v>
      </c>
      <c r="C27" s="163" t="s">
        <v>202</v>
      </c>
      <c r="D27" s="166"/>
      <c r="E27" s="165">
        <v>120000</v>
      </c>
    </row>
    <row r="28" spans="1:5">
      <c r="A28" s="127"/>
      <c r="B28" s="173">
        <v>43040</v>
      </c>
      <c r="C28" s="160" t="s">
        <v>203</v>
      </c>
      <c r="D28" s="167"/>
      <c r="E28" s="174">
        <v>205000</v>
      </c>
    </row>
    <row r="29" spans="1:5">
      <c r="A29" s="127"/>
      <c r="B29" s="173">
        <v>43041</v>
      </c>
      <c r="C29" s="160" t="s">
        <v>204</v>
      </c>
      <c r="D29" s="167"/>
      <c r="E29" s="131">
        <v>134000</v>
      </c>
    </row>
    <row r="30" spans="1:5">
      <c r="A30" s="127"/>
      <c r="B30" s="173">
        <v>43045</v>
      </c>
      <c r="C30" s="160" t="s">
        <v>205</v>
      </c>
      <c r="D30" s="167"/>
      <c r="E30" s="165">
        <v>343000</v>
      </c>
    </row>
    <row r="31" spans="1:5">
      <c r="A31" s="127"/>
      <c r="B31" s="173">
        <v>43046</v>
      </c>
      <c r="C31" s="160" t="s">
        <v>206</v>
      </c>
      <c r="D31" s="167"/>
      <c r="E31" s="131">
        <v>100000</v>
      </c>
    </row>
    <row r="32" spans="1:5">
      <c r="A32" s="127"/>
      <c r="B32" s="173">
        <v>43046</v>
      </c>
      <c r="C32" s="160" t="s">
        <v>207</v>
      </c>
      <c r="D32" s="161"/>
      <c r="E32" s="131">
        <v>231000</v>
      </c>
    </row>
    <row r="33" spans="1:5">
      <c r="A33" s="127"/>
      <c r="B33" s="173">
        <v>43047</v>
      </c>
      <c r="C33" s="163" t="s">
        <v>208</v>
      </c>
      <c r="D33" s="164"/>
      <c r="E33" s="165">
        <v>418000</v>
      </c>
    </row>
    <row r="34" spans="1:5">
      <c r="A34" s="127"/>
      <c r="B34" s="173">
        <v>43047</v>
      </c>
      <c r="C34" s="160" t="s">
        <v>209</v>
      </c>
      <c r="D34" s="167"/>
      <c r="E34" s="165">
        <v>348000</v>
      </c>
    </row>
    <row r="35" spans="1:5">
      <c r="A35" s="127"/>
      <c r="B35" s="173">
        <v>43048</v>
      </c>
      <c r="C35" s="160" t="s">
        <v>210</v>
      </c>
      <c r="D35" s="167"/>
      <c r="E35" s="165">
        <v>231000</v>
      </c>
    </row>
    <row r="36" spans="1:5">
      <c r="A36" s="127"/>
      <c r="B36" s="173">
        <v>43049</v>
      </c>
      <c r="C36" s="160" t="s">
        <v>211</v>
      </c>
      <c r="D36" s="167"/>
      <c r="E36" s="174">
        <v>270000</v>
      </c>
    </row>
    <row r="37" spans="1:5">
      <c r="A37" s="127"/>
      <c r="B37" s="162">
        <v>43052</v>
      </c>
      <c r="C37" s="176" t="s">
        <v>212</v>
      </c>
      <c r="D37" s="177"/>
      <c r="E37" s="131">
        <v>185000</v>
      </c>
    </row>
    <row r="38" spans="1:5">
      <c r="A38" s="127"/>
      <c r="B38" s="173">
        <v>43052</v>
      </c>
      <c r="C38" s="160" t="s">
        <v>213</v>
      </c>
      <c r="D38" s="167"/>
      <c r="E38" s="165">
        <v>136000</v>
      </c>
    </row>
    <row r="39" spans="1:5">
      <c r="A39" s="127"/>
      <c r="B39" s="173">
        <v>43053</v>
      </c>
      <c r="C39" s="160" t="s">
        <v>214</v>
      </c>
      <c r="D39" s="167"/>
      <c r="E39" s="165">
        <v>445000</v>
      </c>
    </row>
    <row r="40" spans="1:5">
      <c r="A40" s="127"/>
      <c r="B40" s="173">
        <v>43054</v>
      </c>
      <c r="C40" s="160" t="s">
        <v>215</v>
      </c>
      <c r="D40" s="167"/>
      <c r="E40" s="174">
        <v>228000</v>
      </c>
    </row>
    <row r="41" spans="1:5">
      <c r="A41" s="127"/>
      <c r="B41" s="128">
        <v>43055</v>
      </c>
      <c r="C41" s="176" t="s">
        <v>216</v>
      </c>
      <c r="D41" s="177"/>
      <c r="E41" s="131">
        <v>75000</v>
      </c>
    </row>
    <row r="42" spans="1:5">
      <c r="A42" s="127"/>
      <c r="B42" s="173">
        <v>43056</v>
      </c>
      <c r="C42" s="160" t="s">
        <v>217</v>
      </c>
      <c r="D42" s="167"/>
      <c r="E42" s="174">
        <v>280000</v>
      </c>
    </row>
    <row r="43" spans="1:5">
      <c r="A43" s="127"/>
      <c r="B43" s="173">
        <v>43056</v>
      </c>
      <c r="C43" s="160" t="s">
        <v>179</v>
      </c>
      <c r="D43" s="167"/>
      <c r="E43" s="131">
        <v>95000</v>
      </c>
    </row>
    <row r="44" spans="1:5">
      <c r="A44" s="127"/>
      <c r="B44" s="173">
        <v>43061</v>
      </c>
      <c r="C44" s="160" t="s">
        <v>218</v>
      </c>
      <c r="D44" s="161"/>
      <c r="E44" s="131">
        <v>155000</v>
      </c>
    </row>
    <row r="45" spans="1:5">
      <c r="A45" s="127"/>
      <c r="B45" s="162">
        <v>43062</v>
      </c>
      <c r="C45" s="163" t="s">
        <v>219</v>
      </c>
      <c r="D45" s="164"/>
      <c r="E45" s="165">
        <v>422000</v>
      </c>
    </row>
    <row r="46" spans="1:5">
      <c r="A46" s="127"/>
      <c r="B46" s="162">
        <v>43062</v>
      </c>
      <c r="C46" s="163" t="s">
        <v>220</v>
      </c>
      <c r="D46" s="164"/>
      <c r="E46" s="165">
        <v>152000</v>
      </c>
    </row>
    <row r="47" spans="1:5">
      <c r="A47" s="127"/>
      <c r="B47" s="162">
        <v>43066</v>
      </c>
      <c r="C47" s="163" t="s">
        <v>221</v>
      </c>
      <c r="D47" s="164"/>
      <c r="E47" s="165">
        <v>298000</v>
      </c>
    </row>
    <row r="48" spans="1:5">
      <c r="A48" s="127"/>
      <c r="B48" s="173">
        <v>43067</v>
      </c>
      <c r="C48" s="163" t="s">
        <v>222</v>
      </c>
      <c r="D48" s="164"/>
      <c r="E48" s="165">
        <v>105000</v>
      </c>
    </row>
    <row r="49" spans="1:5">
      <c r="A49" s="127"/>
      <c r="B49" s="162">
        <v>43068</v>
      </c>
      <c r="C49" s="163" t="s">
        <v>223</v>
      </c>
      <c r="D49" s="166"/>
      <c r="E49" s="165">
        <v>242000</v>
      </c>
    </row>
    <row r="50" spans="1:5">
      <c r="A50" s="127"/>
      <c r="B50" s="173">
        <v>43069</v>
      </c>
      <c r="C50" s="163" t="s">
        <v>224</v>
      </c>
      <c r="D50" s="166"/>
      <c r="E50" s="180">
        <v>433400</v>
      </c>
    </row>
    <row r="51" spans="1:5">
      <c r="A51" s="175"/>
      <c r="B51" s="134" t="s">
        <v>13</v>
      </c>
      <c r="C51" s="135"/>
      <c r="D51" s="136"/>
      <c r="E51" s="125">
        <f>SUM(E26:E50)</f>
        <v>5709400</v>
      </c>
    </row>
    <row r="52" spans="1:5">
      <c r="A52" s="67" t="s">
        <v>14</v>
      </c>
      <c r="B52" s="137"/>
      <c r="C52" s="67"/>
      <c r="D52" s="137"/>
      <c r="E52" s="8">
        <f>E25+E51</f>
        <v>7669200</v>
      </c>
    </row>
  </sheetData>
  <mergeCells count="51">
    <mergeCell ref="C47:D47"/>
    <mergeCell ref="C48:D48"/>
    <mergeCell ref="C49:D49"/>
    <mergeCell ref="C50:D50"/>
    <mergeCell ref="C51:D51"/>
    <mergeCell ref="A52:B52"/>
    <mergeCell ref="C52:D52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26:A51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20:D20"/>
    <mergeCell ref="C21:D21"/>
    <mergeCell ref="C22:D22"/>
    <mergeCell ref="C23:D23"/>
    <mergeCell ref="C24:D24"/>
    <mergeCell ref="C25:D25"/>
    <mergeCell ref="A11:A25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1"/>
  <sheetViews>
    <sheetView topLeftCell="A10" workbookViewId="0">
      <selection activeCell="C56" sqref="C56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141" t="s">
        <v>225</v>
      </c>
      <c r="B1" s="142"/>
      <c r="C1" s="142"/>
      <c r="D1" s="142"/>
      <c r="E1" s="143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03" t="s">
        <v>2</v>
      </c>
      <c r="B4" s="144"/>
      <c r="C4" s="145"/>
      <c r="D4" s="146" t="s">
        <v>3</v>
      </c>
      <c r="E4" s="147" t="s">
        <v>4</v>
      </c>
    </row>
    <row r="5" spans="1:5">
      <c r="A5" s="61" t="s">
        <v>5</v>
      </c>
      <c r="B5" s="62"/>
      <c r="C5" s="63"/>
      <c r="D5" s="9">
        <v>17</v>
      </c>
      <c r="E5" s="148">
        <f>E28</f>
        <v>1818400</v>
      </c>
    </row>
    <row r="6" spans="1:5">
      <c r="A6" s="64" t="s">
        <v>6</v>
      </c>
      <c r="B6" s="65"/>
      <c r="C6" s="66"/>
      <c r="D6" s="11">
        <v>21</v>
      </c>
      <c r="E6" s="149">
        <f>E50</f>
        <v>4093690</v>
      </c>
    </row>
    <row r="7" spans="1:5">
      <c r="A7" s="67" t="s">
        <v>7</v>
      </c>
      <c r="B7" s="68"/>
      <c r="C7" s="69"/>
      <c r="D7" s="13">
        <f>D5+D6</f>
        <v>38</v>
      </c>
      <c r="E7" s="150">
        <f>E5+E6</f>
        <v>5912090</v>
      </c>
    </row>
    <row r="8" spans="1:5">
      <c r="A8" s="1"/>
      <c r="B8" s="2"/>
      <c r="C8" s="1"/>
      <c r="D8" s="1"/>
      <c r="E8" s="1"/>
    </row>
    <row r="9" spans="1:5" ht="22.5">
      <c r="A9" s="3" t="s">
        <v>8</v>
      </c>
      <c r="B9" s="2"/>
      <c r="C9" s="1"/>
      <c r="D9" s="1"/>
      <c r="E9" s="1"/>
    </row>
    <row r="10" spans="1:5">
      <c r="A10" s="48" t="s">
        <v>9</v>
      </c>
      <c r="B10" s="48" t="s">
        <v>10</v>
      </c>
      <c r="C10" s="103" t="s">
        <v>11</v>
      </c>
      <c r="D10" s="104"/>
      <c r="E10" s="48" t="s">
        <v>12</v>
      </c>
    </row>
    <row r="11" spans="1:5">
      <c r="A11" s="105" t="s">
        <v>162</v>
      </c>
      <c r="B11" s="128">
        <v>43073</v>
      </c>
      <c r="C11" s="160" t="s">
        <v>226</v>
      </c>
      <c r="D11" s="167"/>
      <c r="E11" s="131">
        <v>159000</v>
      </c>
    </row>
    <row r="12" spans="1:5">
      <c r="A12" s="110"/>
      <c r="B12" s="128">
        <v>43073</v>
      </c>
      <c r="C12" s="176" t="s">
        <v>227</v>
      </c>
      <c r="D12" s="177"/>
      <c r="E12" s="131">
        <v>169000</v>
      </c>
    </row>
    <row r="13" spans="1:5">
      <c r="A13" s="110"/>
      <c r="B13" s="128">
        <v>43074</v>
      </c>
      <c r="C13" s="160" t="s">
        <v>226</v>
      </c>
      <c r="D13" s="167"/>
      <c r="E13" s="165">
        <v>38000</v>
      </c>
    </row>
    <row r="14" spans="1:5">
      <c r="A14" s="110"/>
      <c r="B14" s="128">
        <v>43077</v>
      </c>
      <c r="C14" s="160" t="s">
        <v>228</v>
      </c>
      <c r="D14" s="167"/>
      <c r="E14" s="131">
        <v>34000</v>
      </c>
    </row>
    <row r="15" spans="1:5">
      <c r="A15" s="110"/>
      <c r="B15" s="128">
        <v>43077</v>
      </c>
      <c r="C15" s="176" t="s">
        <v>229</v>
      </c>
      <c r="D15" s="177"/>
      <c r="E15" s="131">
        <v>60000</v>
      </c>
    </row>
    <row r="16" spans="1:5">
      <c r="A16" s="110"/>
      <c r="B16" s="128">
        <v>43080</v>
      </c>
      <c r="C16" s="160" t="s">
        <v>230</v>
      </c>
      <c r="D16" s="167"/>
      <c r="E16" s="131">
        <v>34000</v>
      </c>
    </row>
    <row r="17" spans="1:5">
      <c r="A17" s="110"/>
      <c r="B17" s="128">
        <v>43082</v>
      </c>
      <c r="C17" s="160" t="s">
        <v>226</v>
      </c>
      <c r="D17" s="161"/>
      <c r="E17" s="131">
        <v>115000</v>
      </c>
    </row>
    <row r="18" spans="1:5">
      <c r="A18" s="110"/>
      <c r="B18" s="117">
        <v>43088</v>
      </c>
      <c r="C18" s="160" t="s">
        <v>231</v>
      </c>
      <c r="D18" s="161"/>
      <c r="E18" s="120">
        <v>87000</v>
      </c>
    </row>
    <row r="19" spans="1:5">
      <c r="A19" s="110"/>
      <c r="B19" s="117">
        <v>43088</v>
      </c>
      <c r="C19" s="160" t="s">
        <v>232</v>
      </c>
      <c r="D19" s="161"/>
      <c r="E19" s="120">
        <v>50000</v>
      </c>
    </row>
    <row r="20" spans="1:5">
      <c r="A20" s="110"/>
      <c r="B20" s="128">
        <v>43088</v>
      </c>
      <c r="C20" s="176" t="s">
        <v>233</v>
      </c>
      <c r="D20" s="177"/>
      <c r="E20" s="131">
        <v>400000</v>
      </c>
    </row>
    <row r="21" spans="1:5">
      <c r="A21" s="110"/>
      <c r="B21" s="117">
        <v>43089</v>
      </c>
      <c r="C21" s="160" t="s">
        <v>234</v>
      </c>
      <c r="D21" s="161"/>
      <c r="E21" s="120">
        <v>55000</v>
      </c>
    </row>
    <row r="22" spans="1:5">
      <c r="A22" s="110"/>
      <c r="B22" s="117">
        <v>43090</v>
      </c>
      <c r="C22" s="160" t="s">
        <v>235</v>
      </c>
      <c r="D22" s="161"/>
      <c r="E22" s="120">
        <v>119400</v>
      </c>
    </row>
    <row r="23" spans="1:5">
      <c r="A23" s="110"/>
      <c r="B23" s="117">
        <v>43091</v>
      </c>
      <c r="C23" s="160" t="s">
        <v>236</v>
      </c>
      <c r="D23" s="161"/>
      <c r="E23" s="120">
        <v>34000</v>
      </c>
    </row>
    <row r="24" spans="1:5">
      <c r="A24" s="110"/>
      <c r="B24" s="117">
        <v>43096</v>
      </c>
      <c r="C24" s="160" t="s">
        <v>237</v>
      </c>
      <c r="D24" s="161"/>
      <c r="E24" s="120">
        <v>78000</v>
      </c>
    </row>
    <row r="25" spans="1:5">
      <c r="A25" s="110"/>
      <c r="B25" s="117">
        <v>43096</v>
      </c>
      <c r="C25" s="160" t="s">
        <v>238</v>
      </c>
      <c r="D25" s="161"/>
      <c r="E25" s="120">
        <v>280000</v>
      </c>
    </row>
    <row r="26" spans="1:5">
      <c r="A26" s="110"/>
      <c r="B26" s="117">
        <v>43097</v>
      </c>
      <c r="C26" s="160" t="s">
        <v>239</v>
      </c>
      <c r="D26" s="161"/>
      <c r="E26" s="120">
        <v>76000</v>
      </c>
    </row>
    <row r="27" spans="1:5">
      <c r="A27" s="110"/>
      <c r="B27" s="117">
        <v>43098</v>
      </c>
      <c r="C27" s="160" t="s">
        <v>240</v>
      </c>
      <c r="D27" s="161"/>
      <c r="E27" s="120">
        <v>30000</v>
      </c>
    </row>
    <row r="28" spans="1:5">
      <c r="A28" s="168"/>
      <c r="B28" s="122" t="s">
        <v>13</v>
      </c>
      <c r="C28" s="123"/>
      <c r="D28" s="124"/>
      <c r="E28" s="125">
        <f>SUM(E11:E27)</f>
        <v>1818400</v>
      </c>
    </row>
    <row r="29" spans="1:5">
      <c r="A29" s="126" t="s">
        <v>174</v>
      </c>
      <c r="B29" s="128">
        <v>43070</v>
      </c>
      <c r="C29" s="178" t="s">
        <v>241</v>
      </c>
      <c r="D29" s="179"/>
      <c r="E29" s="114">
        <v>310000</v>
      </c>
    </row>
    <row r="30" spans="1:5">
      <c r="A30" s="127"/>
      <c r="B30" s="128">
        <v>43070</v>
      </c>
      <c r="C30" s="163" t="s">
        <v>242</v>
      </c>
      <c r="D30" s="166"/>
      <c r="E30" s="165">
        <v>240000</v>
      </c>
    </row>
    <row r="31" spans="1:5">
      <c r="A31" s="127"/>
      <c r="B31" s="128">
        <v>43073</v>
      </c>
      <c r="C31" s="160" t="s">
        <v>243</v>
      </c>
      <c r="D31" s="167"/>
      <c r="E31" s="174">
        <v>52000</v>
      </c>
    </row>
    <row r="32" spans="1:5">
      <c r="A32" s="127"/>
      <c r="B32" s="128">
        <v>43073</v>
      </c>
      <c r="C32" s="160" t="s">
        <v>244</v>
      </c>
      <c r="D32" s="167"/>
      <c r="E32" s="131">
        <v>132000</v>
      </c>
    </row>
    <row r="33" spans="1:5">
      <c r="A33" s="127"/>
      <c r="B33" s="128">
        <v>43074</v>
      </c>
      <c r="C33" s="160" t="s">
        <v>245</v>
      </c>
      <c r="D33" s="167"/>
      <c r="E33" s="174">
        <v>169000</v>
      </c>
    </row>
    <row r="34" spans="1:5">
      <c r="A34" s="127"/>
      <c r="B34" s="128">
        <v>43075</v>
      </c>
      <c r="C34" s="160" t="s">
        <v>246</v>
      </c>
      <c r="D34" s="167"/>
      <c r="E34" s="131">
        <v>124400</v>
      </c>
    </row>
    <row r="35" spans="1:5">
      <c r="A35" s="127"/>
      <c r="B35" s="128">
        <v>43076</v>
      </c>
      <c r="C35" s="160" t="s">
        <v>247</v>
      </c>
      <c r="D35" s="161"/>
      <c r="E35" s="131">
        <v>253490</v>
      </c>
    </row>
    <row r="36" spans="1:5">
      <c r="A36" s="127"/>
      <c r="B36" s="128">
        <v>43076</v>
      </c>
      <c r="C36" s="163" t="s">
        <v>248</v>
      </c>
      <c r="D36" s="164"/>
      <c r="E36" s="165">
        <v>158000</v>
      </c>
    </row>
    <row r="37" spans="1:5">
      <c r="A37" s="127"/>
      <c r="B37" s="128">
        <v>43077</v>
      </c>
      <c r="C37" s="160" t="s">
        <v>249</v>
      </c>
      <c r="D37" s="167"/>
      <c r="E37" s="174">
        <v>62000</v>
      </c>
    </row>
    <row r="38" spans="1:5">
      <c r="A38" s="127"/>
      <c r="B38" s="128">
        <v>43081</v>
      </c>
      <c r="C38" s="163" t="s">
        <v>250</v>
      </c>
      <c r="D38" s="166"/>
      <c r="E38" s="165">
        <v>198000</v>
      </c>
    </row>
    <row r="39" spans="1:5">
      <c r="A39" s="127"/>
      <c r="B39" s="128">
        <v>43081</v>
      </c>
      <c r="C39" s="160" t="s">
        <v>251</v>
      </c>
      <c r="D39" s="167"/>
      <c r="E39" s="165">
        <v>201000</v>
      </c>
    </row>
    <row r="40" spans="1:5">
      <c r="A40" s="127"/>
      <c r="B40" s="128">
        <v>43082</v>
      </c>
      <c r="C40" s="160" t="s">
        <v>252</v>
      </c>
      <c r="D40" s="167"/>
      <c r="E40" s="174">
        <v>228000</v>
      </c>
    </row>
    <row r="41" spans="1:5">
      <c r="A41" s="127"/>
      <c r="B41" s="128">
        <v>43083</v>
      </c>
      <c r="C41" s="176" t="s">
        <v>253</v>
      </c>
      <c r="D41" s="177"/>
      <c r="E41" s="131">
        <v>156000</v>
      </c>
    </row>
    <row r="42" spans="1:5">
      <c r="A42" s="127"/>
      <c r="B42" s="128">
        <v>43087</v>
      </c>
      <c r="C42" s="160" t="s">
        <v>254</v>
      </c>
      <c r="D42" s="167"/>
      <c r="E42" s="165">
        <v>450000</v>
      </c>
    </row>
    <row r="43" spans="1:5">
      <c r="A43" s="127"/>
      <c r="B43" s="128">
        <v>43088</v>
      </c>
      <c r="C43" s="160" t="s">
        <v>255</v>
      </c>
      <c r="D43" s="167"/>
      <c r="E43" s="165">
        <v>95000</v>
      </c>
    </row>
    <row r="44" spans="1:5">
      <c r="A44" s="127"/>
      <c r="B44" s="128">
        <v>43088</v>
      </c>
      <c r="C44" s="160" t="s">
        <v>256</v>
      </c>
      <c r="D44" s="167"/>
      <c r="E44" s="174">
        <v>260000</v>
      </c>
    </row>
    <row r="45" spans="1:5">
      <c r="A45" s="127"/>
      <c r="B45" s="128">
        <v>43091</v>
      </c>
      <c r="C45" s="176" t="s">
        <v>257</v>
      </c>
      <c r="D45" s="177"/>
      <c r="E45" s="131">
        <v>83000</v>
      </c>
    </row>
    <row r="46" spans="1:5">
      <c r="A46" s="127"/>
      <c r="B46" s="128">
        <v>43095</v>
      </c>
      <c r="C46" s="160" t="s">
        <v>258</v>
      </c>
      <c r="D46" s="167"/>
      <c r="E46" s="174">
        <v>210000</v>
      </c>
    </row>
    <row r="47" spans="1:5">
      <c r="A47" s="127"/>
      <c r="B47" s="128">
        <v>43096</v>
      </c>
      <c r="C47" s="160" t="s">
        <v>259</v>
      </c>
      <c r="D47" s="167"/>
      <c r="E47" s="131">
        <v>310800</v>
      </c>
    </row>
    <row r="48" spans="1:5">
      <c r="A48" s="127"/>
      <c r="B48" s="128">
        <v>43097</v>
      </c>
      <c r="C48" s="160" t="s">
        <v>260</v>
      </c>
      <c r="D48" s="161"/>
      <c r="E48" s="131">
        <v>171000</v>
      </c>
    </row>
    <row r="49" spans="1:5">
      <c r="A49" s="127"/>
      <c r="B49" s="128">
        <v>43098</v>
      </c>
      <c r="C49" s="163" t="s">
        <v>261</v>
      </c>
      <c r="D49" s="164"/>
      <c r="E49" s="165">
        <v>230000</v>
      </c>
    </row>
    <row r="50" spans="1:5">
      <c r="A50" s="175"/>
      <c r="B50" s="134" t="s">
        <v>13</v>
      </c>
      <c r="C50" s="135"/>
      <c r="D50" s="136"/>
      <c r="E50" s="125">
        <f>SUM(E29:E49)</f>
        <v>4093690</v>
      </c>
    </row>
    <row r="51" spans="1:5">
      <c r="A51" s="67" t="s">
        <v>14</v>
      </c>
      <c r="B51" s="137"/>
      <c r="C51" s="67"/>
      <c r="D51" s="137"/>
      <c r="E51" s="8">
        <f>E28+E50</f>
        <v>5912090</v>
      </c>
    </row>
  </sheetData>
  <mergeCells count="50">
    <mergeCell ref="C47:D47"/>
    <mergeCell ref="C48:D48"/>
    <mergeCell ref="C49:D49"/>
    <mergeCell ref="C50:D50"/>
    <mergeCell ref="A51:B51"/>
    <mergeCell ref="C51:D51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A29:A50"/>
    <mergeCell ref="C29:D29"/>
    <mergeCell ref="C30:D30"/>
    <mergeCell ref="C31:D31"/>
    <mergeCell ref="C32:D32"/>
    <mergeCell ref="C33:D33"/>
    <mergeCell ref="C34:D34"/>
    <mergeCell ref="C20:D20"/>
    <mergeCell ref="C21:D21"/>
    <mergeCell ref="C22:D22"/>
    <mergeCell ref="C23:D23"/>
    <mergeCell ref="C24:D24"/>
    <mergeCell ref="C25:D25"/>
    <mergeCell ref="A11:A28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C10:D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장관 10월</vt:lpstr>
      <vt:lpstr>장관 11월</vt:lpstr>
      <vt:lpstr>장관 12월</vt:lpstr>
      <vt:lpstr>본부장 10월</vt:lpstr>
      <vt:lpstr>본부장 11월</vt:lpstr>
      <vt:lpstr>본부장 12월</vt:lpstr>
      <vt:lpstr>차관 10월</vt:lpstr>
      <vt:lpstr>차관 11월</vt:lpstr>
      <vt:lpstr>차관 12월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2018-02-05T06:02:22Z</cp:lastPrinted>
  <dcterms:created xsi:type="dcterms:W3CDTF">2017-10-25T02:24:25Z</dcterms:created>
  <dcterms:modified xsi:type="dcterms:W3CDTF">2018-02-05T07:45:31Z</dcterms:modified>
</cp:coreProperties>
</file>