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320" windowHeight="9960"/>
  </bookViews>
  <sheets>
    <sheet name="장관 1월" sheetId="4" r:id="rId1"/>
    <sheet name="장관2월" sheetId="1" r:id="rId2"/>
    <sheet name="장관3월" sheetId="2" r:id="rId3"/>
    <sheet name="1차관 1월" sheetId="5" r:id="rId4"/>
    <sheet name="1차관 2월" sheetId="6" r:id="rId5"/>
    <sheet name="1차관 3월" sheetId="7" r:id="rId6"/>
    <sheet name="2차관 1월" sheetId="11" r:id="rId7"/>
    <sheet name="2차관2월" sheetId="12" r:id="rId8"/>
    <sheet name="2차관 3월" sheetId="13" r:id="rId9"/>
    <sheet name="Sheet1" sheetId="14" r:id="rId10"/>
  </sheets>
  <calcPr calcId="125725"/>
</workbook>
</file>

<file path=xl/calcChain.xml><?xml version="1.0" encoding="utf-8"?>
<calcChain xmlns="http://schemas.openxmlformats.org/spreadsheetml/2006/main">
  <c r="E31" i="2"/>
  <c r="E8" s="1"/>
  <c r="E29"/>
  <c r="E24"/>
  <c r="E17"/>
  <c r="E32" s="1"/>
  <c r="D9"/>
  <c r="D8"/>
  <c r="E7"/>
  <c r="D7"/>
  <c r="E6"/>
  <c r="D6"/>
  <c r="E5"/>
  <c r="E9" s="1"/>
  <c r="D5"/>
  <c r="E33" i="1"/>
  <c r="E8" s="1"/>
  <c r="E30"/>
  <c r="E23"/>
  <c r="E18"/>
  <c r="E34" s="1"/>
  <c r="D9"/>
  <c r="D8"/>
  <c r="E7"/>
  <c r="D7"/>
  <c r="E6"/>
  <c r="D6"/>
  <c r="E5"/>
  <c r="E9" s="1"/>
  <c r="D5"/>
  <c r="E45" i="4"/>
  <c r="E8" s="1"/>
  <c r="E42"/>
  <c r="E32"/>
  <c r="E6" s="1"/>
  <c r="E23"/>
  <c r="E46" s="1"/>
  <c r="D9"/>
  <c r="D8"/>
  <c r="E7"/>
  <c r="D7"/>
  <c r="D6"/>
  <c r="E5"/>
  <c r="E9" s="1"/>
  <c r="D5"/>
  <c r="E47" i="13"/>
  <c r="E48" s="1"/>
  <c r="E46"/>
  <c r="E45"/>
  <c r="E44"/>
  <c r="E33"/>
  <c r="E24"/>
  <c r="E5" s="1"/>
  <c r="E9" s="1"/>
  <c r="D9"/>
  <c r="E8"/>
  <c r="D8"/>
  <c r="E7"/>
  <c r="D7"/>
  <c r="E6"/>
  <c r="D6"/>
  <c r="D5"/>
  <c r="E40" i="12" l="1"/>
  <c r="E39"/>
  <c r="E38"/>
  <c r="E37"/>
  <c r="E27"/>
  <c r="E26"/>
  <c r="E25"/>
  <c r="E24"/>
  <c r="E28" s="1"/>
  <c r="E23"/>
  <c r="E21"/>
  <c r="E20"/>
  <c r="E19"/>
  <c r="E18"/>
  <c r="E17"/>
  <c r="E16"/>
  <c r="E15"/>
  <c r="E14"/>
  <c r="E22" s="1"/>
  <c r="E13"/>
  <c r="D9"/>
  <c r="D8"/>
  <c r="D7"/>
  <c r="D6"/>
  <c r="D5"/>
  <c r="E41" l="1"/>
  <c r="E37" i="11"/>
  <c r="E8" s="1"/>
  <c r="E34"/>
  <c r="E25"/>
  <c r="E18"/>
  <c r="E38" s="1"/>
  <c r="D9"/>
  <c r="D8"/>
  <c r="E7"/>
  <c r="D7"/>
  <c r="E6"/>
  <c r="D6"/>
  <c r="E5"/>
  <c r="E9" s="1"/>
  <c r="D5"/>
  <c r="E34" i="7"/>
  <c r="E30"/>
  <c r="E7" s="1"/>
  <c r="E25"/>
  <c r="E6" s="1"/>
  <c r="E18"/>
  <c r="D9"/>
  <c r="D8"/>
  <c r="D7"/>
  <c r="D6"/>
  <c r="E5"/>
  <c r="D5"/>
  <c r="E29" i="6"/>
  <c r="E30" s="1"/>
  <c r="E26"/>
  <c r="E22"/>
  <c r="E17"/>
  <c r="D9"/>
  <c r="E8"/>
  <c r="D8"/>
  <c r="E7"/>
  <c r="D7"/>
  <c r="E6"/>
  <c r="D6"/>
  <c r="E5"/>
  <c r="E9" s="1"/>
  <c r="D5"/>
  <c r="E33" i="5"/>
  <c r="E8" s="1"/>
  <c r="E29"/>
  <c r="E24"/>
  <c r="E18"/>
  <c r="E34" s="1"/>
  <c r="D9"/>
  <c r="D8"/>
  <c r="E7"/>
  <c r="D7"/>
  <c r="E6"/>
  <c r="D6"/>
  <c r="E5"/>
  <c r="E9" s="1"/>
  <c r="D5"/>
  <c r="E35" i="7" l="1"/>
  <c r="E8"/>
  <c r="E9" s="1"/>
</calcChain>
</file>

<file path=xl/sharedStrings.xml><?xml version="1.0" encoding="utf-8"?>
<sst xmlns="http://schemas.openxmlformats.org/spreadsheetml/2006/main" count="525" uniqueCount="286">
  <si>
    <t>제1차관 '16년 1월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</si>
  <si>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</si>
  <si>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</si>
  <si>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</si>
  <si>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</si>
  <si>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</si>
  <si>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</si>
  <si>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</si>
  <si>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</si>
  <si>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제1차관실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</si>
  <si>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</si>
  <si>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</si>
  <si>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</si>
  <si>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</si>
  <si>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</si>
  <si>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</si>
  <si>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</si>
  <si>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해외 진출전략 설명회</t>
    <phoneticPr fontId="3" type="noConversion"/>
  </si>
  <si>
    <t>노동개혁 관련 협의회</t>
    <phoneticPr fontId="3" type="noConversion"/>
  </si>
  <si>
    <t>관계부처 주요 정책회의</t>
    <phoneticPr fontId="3" type="noConversion"/>
  </si>
  <si>
    <t>전통시장 현장방문 및 간담회</t>
    <phoneticPr fontId="3" type="noConversion"/>
  </si>
  <si>
    <t>FTA활용 촉진 협의회</t>
    <phoneticPr fontId="3" type="noConversion"/>
  </si>
  <si>
    <t>소계</t>
    <phoneticPr fontId="4" type="noConversion"/>
  </si>
  <si>
    <t>5건</t>
    <phoneticPr fontId="3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</si>
  <si>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</t>
    </r>
    <r>
      <rPr>
        <sz val="10"/>
        <rFont val="맑은 고딕"/>
        <family val="2"/>
        <charset val="129"/>
      </rPr>
      <t xml:space="preserve"> </t>
    </r>
    <r>
      <rPr>
        <sz val="10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</si>
  <si>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기술규제관련 간담회</t>
    <phoneticPr fontId="4" type="noConversion"/>
  </si>
  <si>
    <t>주요 현안 점검회의</t>
    <phoneticPr fontId="3" type="noConversion"/>
  </si>
  <si>
    <t>장애인정책 관련 간담회</t>
    <phoneticPr fontId="3" type="noConversion"/>
  </si>
  <si>
    <t>주요사업 현안 전문가 회의</t>
    <phoneticPr fontId="3" type="noConversion"/>
  </si>
  <si>
    <t>위문·격려 및 직원 사기 진작</t>
    <phoneticPr fontId="4" type="noConversion"/>
  </si>
  <si>
    <t>연두업무 보고관련 실무자 격려</t>
    <phoneticPr fontId="4" type="noConversion"/>
  </si>
  <si>
    <t>타부처 파견 직원 격려</t>
    <phoneticPr fontId="3" type="noConversion"/>
  </si>
  <si>
    <t>보직변경 과장급 격려</t>
    <phoneticPr fontId="3" type="noConversion"/>
  </si>
  <si>
    <t>기획실 직원 격려</t>
    <phoneticPr fontId="3" type="noConversion"/>
  </si>
  <si>
    <t>4건</t>
    <phoneticPr fontId="3" type="noConversion"/>
  </si>
  <si>
    <r>
      <t>제</t>
    </r>
    <r>
      <rPr>
        <sz val="11"/>
        <rFont val="Arial"/>
        <family val="2"/>
      </rPr>
      <t>1</t>
    </r>
    <r>
      <rPr>
        <sz val="11"/>
        <rFont val="돋움"/>
        <family val="3"/>
        <charset val="129"/>
      </rP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</si>
  <si>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</si>
  <si>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</si>
  <si>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수행경비 지원</t>
    <phoneticPr fontId="3" type="noConversion"/>
  </si>
  <si>
    <t>3건</t>
    <phoneticPr fontId="3" type="noConversion"/>
  </si>
  <si>
    <t>총합계</t>
    <phoneticPr fontId="4" type="noConversion"/>
  </si>
  <si>
    <t>17건</t>
    <phoneticPr fontId="3" type="noConversion"/>
  </si>
  <si>
    <t>제1차관 '16년 2월 업추비 집행내역</t>
    <phoneticPr fontId="4" type="noConversion"/>
  </si>
  <si>
    <t>주요업종 수출여건 점검 간담회</t>
    <phoneticPr fontId="3" type="noConversion"/>
  </si>
  <si>
    <t>무투회의 관련 관계부처 회의</t>
    <phoneticPr fontId="3" type="noConversion"/>
  </si>
  <si>
    <t>ESCO 활성화 대책회의</t>
    <phoneticPr fontId="3" type="noConversion"/>
  </si>
  <si>
    <t>경제혁신 점검회의</t>
    <phoneticPr fontId="3" type="noConversion"/>
  </si>
  <si>
    <t>민관합동 수출투자 대책회의</t>
    <phoneticPr fontId="3" type="noConversion"/>
  </si>
  <si>
    <t>상생협력 관련 업무협의</t>
    <phoneticPr fontId="3" type="noConversion"/>
  </si>
  <si>
    <t>품목별 수출업계 점검회의</t>
    <phoneticPr fontId="3" type="noConversion"/>
  </si>
  <si>
    <t>개성공단 관련 대책반 회의</t>
    <phoneticPr fontId="3" type="noConversion"/>
  </si>
  <si>
    <t>무투회의 관계자 격려</t>
    <phoneticPr fontId="3" type="noConversion"/>
  </si>
  <si>
    <t>수출관계자 격려</t>
    <phoneticPr fontId="3" type="noConversion"/>
  </si>
  <si>
    <t>재난안전 관련 격무직원 격려</t>
    <phoneticPr fontId="3" type="noConversion"/>
  </si>
  <si>
    <t>2건</t>
    <phoneticPr fontId="3" type="noConversion"/>
  </si>
  <si>
    <t>13건</t>
    <phoneticPr fontId="3" type="noConversion"/>
  </si>
  <si>
    <t>제1차관 '16년 3월 업추비 집행내역</t>
    <phoneticPr fontId="4" type="noConversion"/>
  </si>
  <si>
    <t>개성공단관련 기업지원 회의</t>
    <phoneticPr fontId="3" type="noConversion"/>
  </si>
  <si>
    <t>기업활력법 관련 전문가 간담회</t>
    <phoneticPr fontId="3" type="noConversion"/>
  </si>
  <si>
    <t>바이오의약 산업 현장점검</t>
    <phoneticPr fontId="3" type="noConversion"/>
  </si>
  <si>
    <t>유통물류 관계자 포럼</t>
    <phoneticPr fontId="3" type="noConversion"/>
  </si>
  <si>
    <t>지역별 시책설명회</t>
    <phoneticPr fontId="3" type="noConversion"/>
  </si>
  <si>
    <t>경제활성화 간담회</t>
    <phoneticPr fontId="3" type="noConversion"/>
  </si>
  <si>
    <t>품목/지역별 수출 점검회의</t>
    <phoneticPr fontId="3" type="noConversion"/>
  </si>
  <si>
    <t>가스산업관련 전문가 회의</t>
    <phoneticPr fontId="3" type="noConversion"/>
  </si>
  <si>
    <t>인공지능 산업화 방안 회의</t>
    <phoneticPr fontId="3" type="noConversion"/>
  </si>
  <si>
    <t>지능정보사회 민관합동 간담회</t>
    <phoneticPr fontId="3" type="noConversion"/>
  </si>
  <si>
    <t>서비스 해외진출 협의회</t>
    <phoneticPr fontId="3" type="noConversion"/>
  </si>
  <si>
    <t>6건</t>
    <phoneticPr fontId="3" type="noConversion"/>
  </si>
  <si>
    <t>대변인실 실무자 격려</t>
    <phoneticPr fontId="3" type="noConversion"/>
  </si>
  <si>
    <t>운영지원과 격려 오찬</t>
    <phoneticPr fontId="3" type="noConversion"/>
  </si>
  <si>
    <t>보직변경 실국장급 격려</t>
    <phoneticPr fontId="3" type="noConversion"/>
  </si>
  <si>
    <t>산업정책실 격무자 격려</t>
    <phoneticPr fontId="3" type="noConversion"/>
  </si>
  <si>
    <t>18건</t>
    <phoneticPr fontId="3" type="noConversion"/>
  </si>
  <si>
    <t>제2차관 '16년 1월 업추비 집행내역</t>
    <phoneticPr fontId="4" type="noConversion"/>
  </si>
  <si>
    <t>④ 장관실 운영 등 기타경비</t>
    <phoneticPr fontId="4" type="noConversion"/>
  </si>
  <si>
    <t>석유시장 간담회</t>
    <phoneticPr fontId="4" type="noConversion"/>
  </si>
  <si>
    <t>차관실 자원실 현안 업무보고 회의</t>
    <phoneticPr fontId="4" type="noConversion"/>
  </si>
  <si>
    <t>차관실 현안 업무보고 회의</t>
    <phoneticPr fontId="4" type="noConversion"/>
  </si>
  <si>
    <t>한중FTA 발효 관련 현안점검 회의</t>
    <phoneticPr fontId="4" type="noConversion"/>
  </si>
  <si>
    <t>TPP 현안점검 회의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</si>
  <si>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</si>
  <si>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</si>
  <si>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2016-01-05</t>
  </si>
  <si>
    <t>산업정책 업무협의</t>
  </si>
  <si>
    <t>2016-01-06</t>
  </si>
  <si>
    <t>신년인사회 부대경비</t>
    <phoneticPr fontId="3" type="noConversion"/>
  </si>
  <si>
    <t>언론홍보 협의</t>
    <phoneticPr fontId="3" type="noConversion"/>
  </si>
  <si>
    <t>2016-01-07</t>
  </si>
  <si>
    <t>운영지원과 격려</t>
    <phoneticPr fontId="3" type="noConversion"/>
  </si>
  <si>
    <t>2016-01-21</t>
  </si>
  <si>
    <t>2016-01-27</t>
  </si>
  <si>
    <t>국회 업무협의</t>
    <phoneticPr fontId="3" type="noConversion"/>
  </si>
  <si>
    <t>6건</t>
    <phoneticPr fontId="4" type="noConversion"/>
  </si>
  <si>
    <t>국회팀 격려</t>
    <phoneticPr fontId="3" type="noConversion"/>
  </si>
  <si>
    <t>수행원 격려</t>
    <phoneticPr fontId="3" type="noConversion"/>
  </si>
  <si>
    <t>2016-01-11</t>
  </si>
  <si>
    <t>산업부 직원 격려</t>
    <phoneticPr fontId="3" type="noConversion"/>
  </si>
  <si>
    <t>2016-01-15</t>
  </si>
  <si>
    <t>비서실 격려</t>
    <phoneticPr fontId="3" type="noConversion"/>
  </si>
  <si>
    <t>2016-01-20</t>
  </si>
  <si>
    <t>2차관실 비서실 격려</t>
    <phoneticPr fontId="3" type="noConversion"/>
  </si>
  <si>
    <t>2016-01-26</t>
  </si>
  <si>
    <t>57회 사무관 격려</t>
    <phoneticPr fontId="3" type="noConversion"/>
  </si>
  <si>
    <t>에너지전력산업 간담회</t>
    <phoneticPr fontId="3" type="noConversion"/>
  </si>
  <si>
    <t>2016-01-29</t>
  </si>
  <si>
    <t>자원실 격려</t>
    <phoneticPr fontId="3" type="noConversion"/>
  </si>
  <si>
    <t>8건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</si>
  <si>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</si>
  <si>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2016-1월</t>
    <phoneticPr fontId="4" type="noConversion"/>
  </si>
  <si>
    <t>2건</t>
    <phoneticPr fontId="4" type="noConversion"/>
  </si>
  <si>
    <t>21건</t>
    <phoneticPr fontId="4" type="noConversion"/>
  </si>
  <si>
    <t>제2차관 '16년 2월 업추비 집행내역</t>
    <phoneticPr fontId="4" type="noConversion"/>
  </si>
  <si>
    <t>2,796,000원</t>
    <phoneticPr fontId="3" type="noConversion"/>
  </si>
  <si>
    <t>2,168,400원</t>
    <phoneticPr fontId="3" type="noConversion"/>
  </si>
  <si>
    <t>1,164,500원</t>
    <phoneticPr fontId="3" type="noConversion"/>
  </si>
  <si>
    <t>929,540원</t>
    <phoneticPr fontId="3" type="noConversion"/>
  </si>
  <si>
    <t>7,058,440원</t>
    <phoneticPr fontId="3" type="noConversion"/>
  </si>
  <si>
    <t>기후변화대응 현안점검 회의</t>
    <phoneticPr fontId="4" type="noConversion"/>
  </si>
  <si>
    <t>에너지바우처 현안점검 회의</t>
    <phoneticPr fontId="3" type="noConversion"/>
  </si>
  <si>
    <t>2차관실 현안점검 회의</t>
    <phoneticPr fontId="3" type="noConversion"/>
  </si>
  <si>
    <t>언론사 간담회</t>
    <phoneticPr fontId="3" type="noConversion"/>
  </si>
  <si>
    <t>에너지신산업 현안점검 회의</t>
    <phoneticPr fontId="3" type="noConversion"/>
  </si>
  <si>
    <t xml:space="preserve">통상현안 점검회의 </t>
    <phoneticPr fontId="4" type="noConversion"/>
  </si>
  <si>
    <t>9건</t>
    <phoneticPr fontId="4" type="noConversion"/>
  </si>
  <si>
    <t>에너지보안 유관기관 간담회</t>
    <phoneticPr fontId="4" type="noConversion"/>
  </si>
  <si>
    <t>대미 통상현안 유관기관 조찬회의</t>
    <phoneticPr fontId="4" type="noConversion"/>
  </si>
  <si>
    <t>자원개발 현안점검 유관기관 간담회</t>
    <phoneticPr fontId="3" type="noConversion"/>
  </si>
  <si>
    <t>에너지신산업 유관기관 간담회</t>
    <phoneticPr fontId="4" type="noConversion"/>
  </si>
  <si>
    <t>에너지신산업 대외홍보 간담회</t>
    <phoneticPr fontId="4" type="noConversion"/>
  </si>
  <si>
    <t>2016-02-01</t>
  </si>
  <si>
    <t>2차관실 실서무 격려오착</t>
    <phoneticPr fontId="4" type="noConversion"/>
  </si>
  <si>
    <t>2016-02-02</t>
  </si>
  <si>
    <t>수출 담당 실무자 격려만찬</t>
    <phoneticPr fontId="4" type="noConversion"/>
  </si>
  <si>
    <t>2016-02-03</t>
  </si>
  <si>
    <t>2차관 비서실 격려오찬</t>
    <phoneticPr fontId="4" type="noConversion"/>
  </si>
  <si>
    <t>2016-02-05</t>
  </si>
  <si>
    <t>통상 담당 실무자 격려오찬</t>
    <phoneticPr fontId="4" type="noConversion"/>
  </si>
  <si>
    <t>2016-02-11</t>
  </si>
  <si>
    <t>에너지신산업 실무자 격려만찬</t>
    <phoneticPr fontId="3" type="noConversion"/>
  </si>
  <si>
    <t>2016-02-12</t>
  </si>
  <si>
    <t>5급공채 사무관 격려만찬</t>
    <phoneticPr fontId="4" type="noConversion"/>
  </si>
  <si>
    <t>2016-02-16</t>
  </si>
  <si>
    <t>자원개발 현안 실무자 격려오찬</t>
    <phoneticPr fontId="4" type="noConversion"/>
  </si>
  <si>
    <t>2016-02-19</t>
  </si>
  <si>
    <t>수출 담당 실무자 격려 오찬</t>
    <phoneticPr fontId="4" type="noConversion"/>
  </si>
  <si>
    <t>총 합 계</t>
    <phoneticPr fontId="4" type="noConversion"/>
  </si>
  <si>
    <t>19건</t>
    <phoneticPr fontId="4" type="noConversion"/>
  </si>
  <si>
    <t>④ 2차실 운영 등 기타경비</t>
    <phoneticPr fontId="4" type="noConversion"/>
  </si>
  <si>
    <t>2016-03-02</t>
  </si>
  <si>
    <t>에너지 현안점검 간담회</t>
    <phoneticPr fontId="4" type="noConversion"/>
  </si>
  <si>
    <t>2016-03-04</t>
  </si>
  <si>
    <t>자원개발 후속조치 협의</t>
    <phoneticPr fontId="4" type="noConversion"/>
  </si>
  <si>
    <t>2016-03-07</t>
  </si>
  <si>
    <t>2차관실 현안점검 간부회의</t>
    <phoneticPr fontId="4" type="noConversion"/>
  </si>
  <si>
    <t>2016-03-10</t>
  </si>
  <si>
    <t>통상 현안점검 간부회의</t>
    <phoneticPr fontId="4" type="noConversion"/>
  </si>
  <si>
    <t>2016-03-14</t>
  </si>
  <si>
    <t>2016-03-15</t>
  </si>
  <si>
    <t>정상외교 성과확산 토론회 사전협의</t>
    <phoneticPr fontId="4" type="noConversion"/>
  </si>
  <si>
    <t>2016-03-22</t>
  </si>
  <si>
    <t>GFC 총장 면담</t>
    <phoneticPr fontId="4" type="noConversion"/>
  </si>
  <si>
    <t>2016-03-23</t>
  </si>
  <si>
    <t>2016-03-28</t>
  </si>
  <si>
    <t>2016-03-29</t>
  </si>
  <si>
    <t>2016-03-31</t>
  </si>
  <si>
    <t>통상 현안점검 간담회</t>
    <phoneticPr fontId="4" type="noConversion"/>
  </si>
  <si>
    <t>11건</t>
    <phoneticPr fontId="4" type="noConversion"/>
  </si>
  <si>
    <t>2016-03-03</t>
  </si>
  <si>
    <t>정책홍보 협의</t>
  </si>
  <si>
    <t>한중FTA 후속조치 협의</t>
  </si>
  <si>
    <t>2016-03-08</t>
  </si>
  <si>
    <t>에너지 현안점검 관계기관 협의</t>
  </si>
  <si>
    <t>2016-03-16</t>
  </si>
  <si>
    <t>산업부 정책협의 유관기관 협의</t>
  </si>
  <si>
    <t>2016-03-18</t>
  </si>
  <si>
    <t>2016-03-25</t>
  </si>
  <si>
    <t>우크라이나 통상 협의</t>
  </si>
  <si>
    <t>에너지 수출담당자 격려</t>
  </si>
  <si>
    <t>2016-03-09</t>
  </si>
  <si>
    <t>파견 직원 격려</t>
    <phoneticPr fontId="3" type="noConversion"/>
  </si>
  <si>
    <t>프로슈머 실증사업 출범식 담당자 격려</t>
    <phoneticPr fontId="3" type="noConversion"/>
  </si>
  <si>
    <t>에너지신산업국 실무자 격려</t>
    <phoneticPr fontId="3" type="noConversion"/>
  </si>
  <si>
    <t>2016-03-17</t>
  </si>
  <si>
    <t>전력진흥과 실무자 격려</t>
    <phoneticPr fontId="3" type="noConversion"/>
  </si>
  <si>
    <t>2차관실 전입자 격려</t>
  </si>
  <si>
    <t>동아기 근무자 격려</t>
    <phoneticPr fontId="3" type="noConversion"/>
  </si>
  <si>
    <t>2016-03-24</t>
  </si>
  <si>
    <t>청와대 파견근무자 격려</t>
    <phoneticPr fontId="3" type="noConversion"/>
  </si>
  <si>
    <t>이란 출장 담당자 격려</t>
  </si>
  <si>
    <t>2016-03-30</t>
  </si>
  <si>
    <t>47회 공채사무관 격려</t>
    <phoneticPr fontId="3" type="noConversion"/>
  </si>
  <si>
    <t>10건</t>
    <phoneticPr fontId="4" type="noConversion"/>
  </si>
  <si>
    <t>2016-3월</t>
    <phoneticPr fontId="4" type="noConversion"/>
  </si>
  <si>
    <t>31건</t>
    <phoneticPr fontId="4" type="noConversion"/>
  </si>
  <si>
    <t>2016-2월</t>
    <phoneticPr fontId="4" type="noConversion"/>
  </si>
  <si>
    <t>제2차관 '16년 3월 업추비 집행내역</t>
    <phoneticPr fontId="4" type="noConversion"/>
  </si>
  <si>
    <t>장관 '16년 2월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</si>
  <si>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</si>
  <si>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</si>
  <si>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</si>
  <si>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</si>
  <si>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</si>
  <si>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</si>
  <si>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</si>
  <si>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</si>
  <si>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</si>
  <si>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</si>
  <si>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</si>
  <si>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</si>
  <si>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</si>
  <si>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</si>
  <si>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</si>
  <si>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</si>
  <si>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통상정책 추진현황 점검</t>
    <phoneticPr fontId="4" type="noConversion"/>
  </si>
  <si>
    <t>산업정책 전문가 간담회</t>
    <phoneticPr fontId="3" type="noConversion"/>
  </si>
  <si>
    <t>주력산업 전문가 의견수렴</t>
    <phoneticPr fontId="3" type="noConversion"/>
  </si>
  <si>
    <t>에너지안전 점검회의</t>
    <phoneticPr fontId="3" type="noConversion"/>
  </si>
  <si>
    <t>한-EU 통상전문가 간담회</t>
    <phoneticPr fontId="3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</si>
  <si>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</si>
  <si>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</si>
  <si>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</si>
  <si>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언론사 간부 오찬 협의</t>
    <phoneticPr fontId="4" type="noConversion"/>
  </si>
  <si>
    <t xml:space="preserve">주요 업무관계자 만찬 협의 </t>
    <phoneticPr fontId="4" type="noConversion"/>
  </si>
  <si>
    <t>출입기자단 간담회</t>
    <phoneticPr fontId="3" type="noConversion"/>
  </si>
  <si>
    <t>주요 업무관계자 오찬 협의</t>
    <phoneticPr fontId="3" type="noConversion"/>
  </si>
  <si>
    <t>4건</t>
    <phoneticPr fontId="4" type="noConversion"/>
  </si>
  <si>
    <t>위문·격려 및 
직원 사기 진작</t>
    <phoneticPr fontId="4" type="noConversion"/>
  </si>
  <si>
    <t>산업정책국 직원 격려</t>
    <phoneticPr fontId="3" type="noConversion"/>
  </si>
  <si>
    <t>실국 총괄서기관 격려</t>
    <phoneticPr fontId="3" type="noConversion"/>
  </si>
  <si>
    <t>설연휴 근무 에너지안전시설 직원 격려</t>
    <phoneticPr fontId="3" type="noConversion"/>
  </si>
  <si>
    <t>이란 출장 준비직원 격려</t>
    <phoneticPr fontId="3" type="noConversion"/>
  </si>
  <si>
    <t>에너지산업국 직원 격려</t>
    <phoneticPr fontId="3" type="noConversion"/>
  </si>
  <si>
    <t>2016-2월</t>
    <phoneticPr fontId="4" type="noConversion"/>
  </si>
  <si>
    <t>경조사 화환</t>
    <phoneticPr fontId="4" type="noConversion"/>
  </si>
  <si>
    <t>6건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</si>
  <si>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
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</si>
  <si>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</si>
  <si>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</si>
  <si>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</si>
  <si>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</si>
  <si>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17건</t>
    <phoneticPr fontId="4" type="noConversion"/>
  </si>
  <si>
    <t>장관 '16년 1월 업추비 집행내역</t>
    <phoneticPr fontId="4" type="noConversion"/>
  </si>
  <si>
    <t>연두업무보고 준비회의</t>
    <phoneticPr fontId="4" type="noConversion"/>
  </si>
  <si>
    <t>수출활성화 대책 검토회의</t>
    <phoneticPr fontId="3" type="noConversion"/>
  </si>
  <si>
    <t>핵심정책 추진전략 검토 오찬</t>
    <phoneticPr fontId="3" type="noConversion"/>
  </si>
  <si>
    <t>주요법안 입법 추진전략 검토 만찬</t>
    <phoneticPr fontId="3" type="noConversion"/>
  </si>
  <si>
    <t xml:space="preserve">연두업무보고 검토회의 </t>
    <phoneticPr fontId="3" type="noConversion"/>
  </si>
  <si>
    <t>중소기업정책 추진전략 점검</t>
    <phoneticPr fontId="3" type="noConversion"/>
  </si>
  <si>
    <t>주요 유관기관 정책추진방향 논의</t>
    <phoneticPr fontId="3" type="noConversion"/>
  </si>
  <si>
    <t xml:space="preserve">수출촉진 전략 검토회의 </t>
    <phoneticPr fontId="4" type="noConversion"/>
  </si>
  <si>
    <t>10건</t>
    <phoneticPr fontId="4" type="noConversion"/>
  </si>
  <si>
    <t>언론사 대표 만찬 협의</t>
    <phoneticPr fontId="4" type="noConversion"/>
  </si>
  <si>
    <t>산업정책 전문가 간담회</t>
    <phoneticPr fontId="4" type="noConversion"/>
  </si>
  <si>
    <t>언론사 간부 만찬 협의</t>
    <phoneticPr fontId="3" type="noConversion"/>
  </si>
  <si>
    <t>경제정책 전문가 만찬 협의</t>
    <phoneticPr fontId="3" type="noConversion"/>
  </si>
  <si>
    <t>에너지분야 전문기관 간담회</t>
    <phoneticPr fontId="3" type="noConversion"/>
  </si>
  <si>
    <t xml:space="preserve">언론사 간부 만찬 협의 </t>
    <phoneticPr fontId="3" type="noConversion"/>
  </si>
  <si>
    <t xml:space="preserve">통상정책 전문가 만찬간담회 </t>
    <phoneticPr fontId="3" type="noConversion"/>
  </si>
  <si>
    <t>주요 정책전문가 협의</t>
    <phoneticPr fontId="3" type="noConversion"/>
  </si>
  <si>
    <t>8건</t>
    <phoneticPr fontId="4" type="noConversion"/>
  </si>
  <si>
    <t>장관 자문관 격려</t>
    <phoneticPr fontId="3" type="noConversion"/>
  </si>
  <si>
    <t>연두업무보고 준비부서 격려</t>
    <phoneticPr fontId="3" type="noConversion"/>
  </si>
  <si>
    <t>수출관련 업무담당직원 격려</t>
    <phoneticPr fontId="3" type="noConversion"/>
  </si>
  <si>
    <t>실국 정책과장 격려</t>
    <phoneticPr fontId="3" type="noConversion"/>
  </si>
  <si>
    <t>에너지 관련부서 격려</t>
    <phoneticPr fontId="3" type="noConversion"/>
  </si>
  <si>
    <t>수출대책 추진부서 격려</t>
    <phoneticPr fontId="3" type="noConversion"/>
  </si>
  <si>
    <t>서울 파견직원 격려</t>
    <phoneticPr fontId="3" type="noConversion"/>
  </si>
  <si>
    <t>2016-1월</t>
    <phoneticPr fontId="4" type="noConversion"/>
  </si>
  <si>
    <t>9건</t>
    <phoneticPr fontId="4" type="noConversion"/>
  </si>
  <si>
    <t>29건</t>
    <phoneticPr fontId="4" type="noConversion"/>
  </si>
  <si>
    <t>장관 '16년 3월 업추비 집행내역</t>
    <phoneticPr fontId="4" type="noConversion"/>
  </si>
  <si>
    <t>이란 전문가 간담회</t>
    <phoneticPr fontId="4" type="noConversion"/>
  </si>
  <si>
    <t xml:space="preserve">중국 통상현안 점검회의 </t>
    <phoneticPr fontId="3" type="noConversion"/>
  </si>
  <si>
    <t>수출카라반 추진방안 점검회의</t>
    <phoneticPr fontId="3" type="noConversion"/>
  </si>
  <si>
    <t>16년 업무추진방안 검토회의</t>
    <phoneticPr fontId="3" type="noConversion"/>
  </si>
  <si>
    <t xml:space="preserve">주요 업무관계자 협의 </t>
    <phoneticPr fontId="3" type="noConversion"/>
  </si>
  <si>
    <t>언론사 간부 협의</t>
    <phoneticPr fontId="3" type="noConversion"/>
  </si>
  <si>
    <t>수출지원기관 협의</t>
    <phoneticPr fontId="3" type="noConversion"/>
  </si>
  <si>
    <t>업무 유관기관 협의</t>
    <phoneticPr fontId="3" type="noConversion"/>
  </si>
  <si>
    <t>에너지신산업국 직원 격려</t>
    <phoneticPr fontId="3" type="noConversion"/>
  </si>
  <si>
    <t>무역정책관실 직원 격려</t>
    <phoneticPr fontId="3" type="noConversion"/>
  </si>
  <si>
    <t>수출카라반 준비직원 격려</t>
    <phoneticPr fontId="3" type="noConversion"/>
  </si>
  <si>
    <t>2016-3월</t>
    <phoneticPr fontId="4" type="noConversion"/>
  </si>
  <si>
    <t>1건</t>
    <phoneticPr fontId="4" type="noConversion"/>
  </si>
  <si>
    <t>15건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</si>
</sst>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0"/>
      <name val="맑은 고딕"/>
      <family val="2"/>
      <charset val="129"/>
    </font>
    <font>
      <sz val="10"/>
      <color rgb="FFFF0000"/>
      <name val="Arial"/>
      <family val="2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172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6" xfId="1" applyFont="1" applyBorder="1" applyAlignment="1">
      <alignment horizontal="center" vertical="center"/>
    </xf>
    <xf numFmtId="41" fontId="8" fillId="0" borderId="17" xfId="1" applyNumberFormat="1" applyFont="1" applyBorder="1" applyAlignment="1">
      <alignment vertical="center"/>
    </xf>
    <xf numFmtId="14" fontId="6" fillId="0" borderId="25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7" xfId="5" applyFont="1" applyFill="1" applyBorder="1" applyAlignment="1">
      <alignment horizontal="center" vertical="center"/>
    </xf>
    <xf numFmtId="41" fontId="8" fillId="0" borderId="27" xfId="1" applyNumberFormat="1" applyFont="1" applyFill="1" applyBorder="1" applyAlignment="1">
      <alignment vertical="center"/>
    </xf>
    <xf numFmtId="14" fontId="6" fillId="0" borderId="29" xfId="5" applyNumberFormat="1" applyFont="1" applyFill="1" applyBorder="1" applyAlignment="1">
      <alignment horizontal="center" vertical="center"/>
    </xf>
    <xf numFmtId="41" fontId="6" fillId="0" borderId="29" xfId="1" applyNumberFormat="1" applyFont="1" applyFill="1" applyBorder="1" applyAlignment="1">
      <alignment vertical="center"/>
    </xf>
    <xf numFmtId="41" fontId="6" fillId="0" borderId="25" xfId="4" applyFont="1" applyFill="1" applyBorder="1" applyAlignment="1">
      <alignment vertical="center"/>
    </xf>
    <xf numFmtId="14" fontId="6" fillId="0" borderId="29" xfId="3" applyNumberFormat="1" applyFont="1" applyFill="1" applyBorder="1" applyAlignment="1">
      <alignment horizontal="center" vertical="center"/>
    </xf>
    <xf numFmtId="41" fontId="6" fillId="0" borderId="29" xfId="4" applyFont="1" applyFill="1" applyBorder="1" applyAlignment="1">
      <alignment vertical="center"/>
    </xf>
    <xf numFmtId="0" fontId="8" fillId="0" borderId="27" xfId="1" applyFont="1" applyFill="1" applyBorder="1" applyAlignment="1">
      <alignment horizontal="center" vertical="center"/>
    </xf>
    <xf numFmtId="14" fontId="6" fillId="0" borderId="29" xfId="1" applyNumberFormat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41" fontId="8" fillId="0" borderId="27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2" xfId="2" applyBorder="1" applyAlignment="1">
      <alignment horizontal="left" vertical="center"/>
    </xf>
    <xf numFmtId="14" fontId="6" fillId="0" borderId="25" xfId="1" applyNumberFormat="1" applyFont="1" applyFill="1" applyBorder="1" applyAlignment="1">
      <alignment horizontal="center" vertical="center"/>
    </xf>
    <xf numFmtId="14" fontId="6" fillId="0" borderId="35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14" fontId="6" fillId="0" borderId="34" xfId="1" applyNumberFormat="1" applyFont="1" applyFill="1" applyBorder="1" applyAlignment="1">
      <alignment horizontal="center" vertical="center"/>
    </xf>
    <xf numFmtId="41" fontId="5" fillId="0" borderId="0" xfId="2" applyNumberFormat="1"/>
    <xf numFmtId="176" fontId="5" fillId="0" borderId="0" xfId="2" applyNumberFormat="1"/>
    <xf numFmtId="0" fontId="12" fillId="0" borderId="0" xfId="2" applyFont="1"/>
    <xf numFmtId="14" fontId="6" fillId="0" borderId="35" xfId="5" applyNumberFormat="1" applyFont="1" applyFill="1" applyBorder="1" applyAlignment="1">
      <alignment horizontal="center" vertical="center"/>
    </xf>
    <xf numFmtId="41" fontId="6" fillId="0" borderId="33" xfId="1" applyNumberFormat="1" applyFont="1" applyFill="1" applyBorder="1" applyAlignment="1">
      <alignment vertical="center"/>
    </xf>
    <xf numFmtId="0" fontId="6" fillId="0" borderId="11" xfId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41" fontId="8" fillId="0" borderId="11" xfId="1" applyNumberFormat="1" applyFont="1" applyBorder="1" applyAlignment="1">
      <alignment horizontal="right" vertical="center"/>
    </xf>
    <xf numFmtId="0" fontId="6" fillId="2" borderId="40" xfId="1" applyFont="1" applyFill="1" applyBorder="1" applyAlignment="1">
      <alignment horizontal="center" vertical="center"/>
    </xf>
    <xf numFmtId="0" fontId="6" fillId="2" borderId="41" xfId="1" applyFont="1" applyFill="1" applyBorder="1" applyAlignment="1">
      <alignment horizontal="center" vertical="center"/>
    </xf>
    <xf numFmtId="0" fontId="6" fillId="2" borderId="42" xfId="1" applyFont="1" applyFill="1" applyBorder="1" applyAlignment="1">
      <alignment horizontal="center" vertical="center"/>
    </xf>
    <xf numFmtId="14" fontId="6" fillId="0" borderId="44" xfId="1" applyNumberFormat="1" applyFont="1" applyFill="1" applyBorder="1" applyAlignment="1">
      <alignment horizontal="center" vertical="center"/>
    </xf>
    <xf numFmtId="176" fontId="6" fillId="0" borderId="45" xfId="1" applyNumberFormat="1" applyFont="1" applyFill="1" applyBorder="1" applyAlignment="1">
      <alignment horizontal="right" vertical="center"/>
    </xf>
    <xf numFmtId="14" fontId="6" fillId="0" borderId="1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right" vertical="center"/>
    </xf>
    <xf numFmtId="41" fontId="6" fillId="0" borderId="47" xfId="4" applyFont="1" applyFill="1" applyBorder="1" applyAlignment="1">
      <alignment vertical="center"/>
    </xf>
    <xf numFmtId="0" fontId="8" fillId="0" borderId="49" xfId="5" applyFont="1" applyFill="1" applyBorder="1" applyAlignment="1">
      <alignment horizontal="center" vertical="center"/>
    </xf>
    <xf numFmtId="41" fontId="8" fillId="0" borderId="50" xfId="1" applyNumberFormat="1" applyFont="1" applyFill="1" applyBorder="1" applyAlignment="1">
      <alignment vertical="center"/>
    </xf>
    <xf numFmtId="14" fontId="6" fillId="0" borderId="44" xfId="5" applyNumberFormat="1" applyFont="1" applyFill="1" applyBorder="1" applyAlignment="1">
      <alignment horizontal="center" vertical="center"/>
    </xf>
    <xf numFmtId="41" fontId="6" fillId="0" borderId="45" xfId="1" applyNumberFormat="1" applyFont="1" applyFill="1" applyBorder="1" applyAlignment="1">
      <alignment vertical="center"/>
    </xf>
    <xf numFmtId="14" fontId="6" fillId="0" borderId="11" xfId="3" applyNumberFormat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41" fontId="6" fillId="0" borderId="47" xfId="1" applyNumberFormat="1" applyFont="1" applyFill="1" applyBorder="1" applyAlignment="1">
      <alignment vertical="center"/>
    </xf>
    <xf numFmtId="14" fontId="6" fillId="0" borderId="11" xfId="5" applyNumberFormat="1" applyFont="1" applyFill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41" fontId="8" fillId="0" borderId="50" xfId="1" applyNumberFormat="1" applyFont="1" applyBorder="1" applyAlignment="1">
      <alignment vertical="center"/>
    </xf>
    <xf numFmtId="41" fontId="8" fillId="0" borderId="42" xfId="1" applyNumberFormat="1" applyFont="1" applyBorder="1" applyAlignment="1">
      <alignment vertical="center"/>
    </xf>
    <xf numFmtId="176" fontId="6" fillId="0" borderId="11" xfId="1" applyNumberFormat="1" applyFont="1" applyFill="1" applyBorder="1" applyAlignment="1">
      <alignment horizontal="right" vertical="center"/>
    </xf>
    <xf numFmtId="41" fontId="6" fillId="0" borderId="11" xfId="4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41" fontId="8" fillId="0" borderId="11" xfId="1" applyNumberFormat="1" applyFont="1" applyFill="1" applyBorder="1" applyAlignment="1">
      <alignment vertical="center"/>
    </xf>
    <xf numFmtId="41" fontId="6" fillId="0" borderId="11" xfId="1" applyNumberFormat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6" fillId="2" borderId="11" xfId="1" applyFont="1" applyFill="1" applyBorder="1" applyAlignment="1">
      <alignment horizontal="center" vertical="center"/>
    </xf>
    <xf numFmtId="0" fontId="1" fillId="0" borderId="13" xfId="2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6" fillId="0" borderId="18" xfId="1" applyFont="1" applyFill="1" applyBorder="1" applyAlignment="1">
      <alignment horizontal="left" vertical="center"/>
    </xf>
    <xf numFmtId="0" fontId="8" fillId="0" borderId="26" xfId="1" applyFont="1" applyFill="1" applyBorder="1" applyAlignment="1">
      <alignment horizontal="left" vertical="center"/>
    </xf>
    <xf numFmtId="0" fontId="6" fillId="0" borderId="20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/>
    </xf>
    <xf numFmtId="0" fontId="8" fillId="0" borderId="22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left" vertical="center"/>
    </xf>
    <xf numFmtId="0" fontId="6" fillId="0" borderId="30" xfId="3" applyFont="1" applyFill="1" applyBorder="1" applyAlignment="1">
      <alignment horizontal="left" vertical="center"/>
    </xf>
    <xf numFmtId="0" fontId="5" fillId="0" borderId="30" xfId="2" applyBorder="1" applyAlignment="1">
      <alignment horizontal="left" vertical="center"/>
    </xf>
    <xf numFmtId="0" fontId="6" fillId="0" borderId="26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0" borderId="30" xfId="1" applyFont="1" applyFill="1" applyBorder="1" applyAlignment="1">
      <alignment horizontal="left" vertical="center"/>
    </xf>
    <xf numFmtId="0" fontId="6" fillId="0" borderId="15" xfId="1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/>
    </xf>
    <xf numFmtId="0" fontId="5" fillId="0" borderId="14" xfId="2" applyBorder="1" applyAlignment="1">
      <alignment horizontal="center" vertical="center"/>
    </xf>
    <xf numFmtId="0" fontId="8" fillId="0" borderId="22" xfId="5" applyFont="1" applyFill="1" applyBorder="1" applyAlignment="1">
      <alignment horizontal="center" vertical="center"/>
    </xf>
    <xf numFmtId="0" fontId="8" fillId="0" borderId="28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left" vertical="center"/>
    </xf>
    <xf numFmtId="0" fontId="6" fillId="0" borderId="26" xfId="5" applyFont="1" applyFill="1" applyBorder="1" applyAlignment="1">
      <alignment horizontal="left" vertical="center"/>
    </xf>
    <xf numFmtId="0" fontId="5" fillId="0" borderId="26" xfId="2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2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left" vertical="center"/>
    </xf>
    <xf numFmtId="0" fontId="6" fillId="0" borderId="19" xfId="1" applyFont="1" applyBorder="1" applyAlignment="1">
      <alignment horizontal="left" vertical="center"/>
    </xf>
    <xf numFmtId="0" fontId="6" fillId="0" borderId="36" xfId="1" applyFont="1" applyBorder="1" applyAlignment="1">
      <alignment horizontal="left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37" xfId="1" applyFont="1" applyBorder="1" applyAlignment="1">
      <alignment horizontal="left" vertical="center"/>
    </xf>
    <xf numFmtId="0" fontId="1" fillId="0" borderId="15" xfId="2" applyFont="1" applyBorder="1" applyAlignment="1">
      <alignment horizontal="center" vertical="center" wrapText="1"/>
    </xf>
    <xf numFmtId="0" fontId="5" fillId="0" borderId="13" xfId="2" applyBorder="1" applyAlignment="1">
      <alignment horizontal="center" vertical="center" wrapText="1"/>
    </xf>
    <xf numFmtId="0" fontId="6" fillId="0" borderId="38" xfId="5" applyFont="1" applyFill="1" applyBorder="1" applyAlignment="1">
      <alignment horizontal="left" vertical="center"/>
    </xf>
    <xf numFmtId="0" fontId="6" fillId="0" borderId="39" xfId="5" applyFont="1" applyFill="1" applyBorder="1" applyAlignment="1">
      <alignment horizontal="left" vertical="center"/>
    </xf>
    <xf numFmtId="0" fontId="1" fillId="0" borderId="14" xfId="2" applyFont="1" applyBorder="1" applyAlignment="1">
      <alignment horizontal="center" vertical="center" wrapText="1"/>
    </xf>
    <xf numFmtId="0" fontId="6" fillId="0" borderId="31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30" xfId="5" applyFont="1" applyFill="1" applyBorder="1" applyAlignment="1">
      <alignment horizontal="left" vertical="center"/>
    </xf>
    <xf numFmtId="0" fontId="6" fillId="0" borderId="31" xfId="1" applyFont="1" applyFill="1" applyBorder="1" applyAlignment="1">
      <alignment horizontal="left" vertical="center"/>
    </xf>
    <xf numFmtId="0" fontId="8" fillId="0" borderId="32" xfId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44" xfId="1" applyFont="1" applyFill="1" applyBorder="1" applyAlignment="1">
      <alignment horizontal="left" vertical="center"/>
    </xf>
    <xf numFmtId="0" fontId="5" fillId="0" borderId="44" xfId="2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2" borderId="11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left" vertical="center"/>
    </xf>
    <xf numFmtId="0" fontId="8" fillId="0" borderId="11" xfId="1" applyFont="1" applyBorder="1" applyAlignment="1">
      <alignment horizontal="center" vertical="center"/>
    </xf>
    <xf numFmtId="0" fontId="6" fillId="2" borderId="41" xfId="1" applyFont="1" applyFill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46" xfId="1" applyFont="1" applyBorder="1" applyAlignment="1">
      <alignment horizontal="center" vertical="center" wrapText="1"/>
    </xf>
    <xf numFmtId="0" fontId="5" fillId="0" borderId="46" xfId="2" applyBorder="1" applyAlignment="1">
      <alignment horizontal="center" vertical="center"/>
    </xf>
    <xf numFmtId="0" fontId="5" fillId="0" borderId="48" xfId="2" applyBorder="1" applyAlignment="1">
      <alignment horizontal="center" vertical="center"/>
    </xf>
    <xf numFmtId="0" fontId="8" fillId="0" borderId="49" xfId="5" applyFont="1" applyFill="1" applyBorder="1" applyAlignment="1">
      <alignment horizontal="center" vertical="center"/>
    </xf>
    <xf numFmtId="0" fontId="5" fillId="0" borderId="43" xfId="2" applyBorder="1" applyAlignment="1">
      <alignment horizontal="center" vertical="center" wrapText="1"/>
    </xf>
    <xf numFmtId="0" fontId="5" fillId="0" borderId="46" xfId="2" applyBorder="1" applyAlignment="1">
      <alignment horizontal="center" vertical="center" wrapText="1"/>
    </xf>
    <xf numFmtId="0" fontId="5" fillId="0" borderId="48" xfId="2" applyBorder="1" applyAlignment="1">
      <alignment horizontal="center" vertical="center" wrapText="1"/>
    </xf>
    <xf numFmtId="0" fontId="5" fillId="0" borderId="11" xfId="2" applyBorder="1" applyAlignment="1">
      <alignment horizontal="left" vertical="center"/>
    </xf>
    <xf numFmtId="0" fontId="8" fillId="0" borderId="49" xfId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6" fillId="0" borderId="12" xfId="3" applyFont="1" applyFill="1" applyBorder="1" applyAlignment="1">
      <alignment horizontal="left" vertical="center"/>
    </xf>
    <xf numFmtId="0" fontId="6" fillId="0" borderId="44" xfId="5" applyFont="1" applyFill="1" applyBorder="1" applyAlignment="1">
      <alignment horizontal="left" vertical="center"/>
    </xf>
    <xf numFmtId="0" fontId="8" fillId="0" borderId="44" xfId="1" applyFont="1" applyFill="1" applyBorder="1" applyAlignment="1">
      <alignment horizontal="left" vertical="center"/>
    </xf>
    <xf numFmtId="0" fontId="6" fillId="0" borderId="11" xfId="3" applyFont="1" applyFill="1" applyBorder="1" applyAlignment="1">
      <alignment vertical="center"/>
    </xf>
    <xf numFmtId="0" fontId="8" fillId="0" borderId="49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5" fillId="0" borderId="11" xfId="2" applyBorder="1" applyAlignment="1">
      <alignment horizontal="center" vertical="center"/>
    </xf>
    <xf numFmtId="0" fontId="6" fillId="0" borderId="1" xfId="5" applyFont="1" applyFill="1" applyBorder="1" applyAlignment="1">
      <alignment horizontal="left" vertical="center"/>
    </xf>
    <xf numFmtId="0" fontId="6" fillId="0" borderId="12" xfId="5" applyFont="1" applyFill="1" applyBorder="1" applyAlignment="1">
      <alignment horizontal="left" vertical="center"/>
    </xf>
    <xf numFmtId="0" fontId="8" fillId="0" borderId="11" xfId="5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5" fillId="0" borderId="11" xfId="2" applyBorder="1" applyAlignment="1">
      <alignment horizontal="center" vertical="center" wrapText="1"/>
    </xf>
    <xf numFmtId="0" fontId="8" fillId="0" borderId="11" xfId="1" applyFont="1" applyFill="1" applyBorder="1" applyAlignment="1">
      <alignment horizontal="left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242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198</v>
      </c>
      <c r="B3" s="3"/>
      <c r="C3" s="2"/>
      <c r="D3" s="2"/>
      <c r="E3" s="5" t="s">
        <v>199</v>
      </c>
    </row>
    <row r="4" spans="1:5" ht="20.100000000000001" customHeight="1">
      <c r="A4" s="107" t="s">
        <v>200</v>
      </c>
      <c r="B4" s="108"/>
      <c r="C4" s="109"/>
      <c r="D4" s="11" t="s">
        <v>201</v>
      </c>
      <c r="E4" s="12" t="s">
        <v>202</v>
      </c>
    </row>
    <row r="5" spans="1:5" ht="20.100000000000001" customHeight="1">
      <c r="A5" s="116" t="s">
        <v>203</v>
      </c>
      <c r="B5" s="117"/>
      <c r="C5" s="118"/>
      <c r="D5" s="13" t="str">
        <f>C23</f>
        <v>10건</v>
      </c>
      <c r="E5" s="14">
        <f>E23</f>
        <v>3360700</v>
      </c>
    </row>
    <row r="6" spans="1:5" ht="20.100000000000001" customHeight="1">
      <c r="A6" s="119" t="s">
        <v>204</v>
      </c>
      <c r="B6" s="120"/>
      <c r="C6" s="121"/>
      <c r="D6" s="10" t="str">
        <f>C32</f>
        <v>8건</v>
      </c>
      <c r="E6" s="6">
        <f>E32</f>
        <v>3481350</v>
      </c>
    </row>
    <row r="7" spans="1:5" ht="20.100000000000001" customHeight="1">
      <c r="A7" s="119" t="s">
        <v>205</v>
      </c>
      <c r="B7" s="120"/>
      <c r="C7" s="121"/>
      <c r="D7" s="10" t="str">
        <f>C42</f>
        <v>9건</v>
      </c>
      <c r="E7" s="6">
        <f>E42</f>
        <v>3524000</v>
      </c>
    </row>
    <row r="8" spans="1:5" ht="20.100000000000001" customHeight="1">
      <c r="A8" s="110" t="s">
        <v>206</v>
      </c>
      <c r="B8" s="111"/>
      <c r="C8" s="112"/>
      <c r="D8" s="7" t="str">
        <f>C45</f>
        <v>2건</v>
      </c>
      <c r="E8" s="15">
        <f>E45</f>
        <v>2124800</v>
      </c>
    </row>
    <row r="9" spans="1:5" ht="20.100000000000001" customHeight="1">
      <c r="A9" s="85" t="s">
        <v>207</v>
      </c>
      <c r="B9" s="113"/>
      <c r="C9" s="114"/>
      <c r="D9" s="16" t="str">
        <f>C46</f>
        <v>29건</v>
      </c>
      <c r="E9" s="17">
        <f>SUM(E5:E8)</f>
        <v>12490850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208</v>
      </c>
      <c r="B11" s="3"/>
      <c r="C11" s="2"/>
      <c r="D11" s="2"/>
      <c r="E11" s="2"/>
    </row>
    <row r="12" spans="1:5" ht="20.100000000000001" customHeight="1">
      <c r="A12" s="75" t="s">
        <v>209</v>
      </c>
      <c r="B12" s="75" t="s">
        <v>210</v>
      </c>
      <c r="C12" s="107" t="s">
        <v>211</v>
      </c>
      <c r="D12" s="115"/>
      <c r="E12" s="75" t="s">
        <v>212</v>
      </c>
    </row>
    <row r="13" spans="1:5" ht="20.100000000000001" customHeight="1">
      <c r="A13" s="89" t="s">
        <v>213</v>
      </c>
      <c r="B13" s="34">
        <v>42374</v>
      </c>
      <c r="C13" s="79" t="s">
        <v>243</v>
      </c>
      <c r="D13" s="103"/>
      <c r="E13" s="35">
        <v>250000</v>
      </c>
    </row>
    <row r="14" spans="1:5" ht="20.100000000000001" customHeight="1">
      <c r="A14" s="96"/>
      <c r="B14" s="33">
        <v>42380</v>
      </c>
      <c r="C14" s="73" t="s">
        <v>244</v>
      </c>
      <c r="D14" s="32"/>
      <c r="E14" s="36">
        <v>482000</v>
      </c>
    </row>
    <row r="15" spans="1:5" ht="20.100000000000001" customHeight="1">
      <c r="A15" s="96"/>
      <c r="B15" s="33">
        <v>42381</v>
      </c>
      <c r="C15" s="73" t="s">
        <v>245</v>
      </c>
      <c r="D15" s="32"/>
      <c r="E15" s="36">
        <v>148000</v>
      </c>
    </row>
    <row r="16" spans="1:5" ht="20.100000000000001" customHeight="1">
      <c r="A16" s="96"/>
      <c r="B16" s="33">
        <v>42381</v>
      </c>
      <c r="C16" s="73" t="s">
        <v>246</v>
      </c>
      <c r="D16" s="32"/>
      <c r="E16" s="36">
        <v>419000</v>
      </c>
    </row>
    <row r="17" spans="1:5" ht="20.100000000000001" customHeight="1">
      <c r="A17" s="96"/>
      <c r="B17" s="33">
        <v>42382</v>
      </c>
      <c r="C17" s="73" t="s">
        <v>247</v>
      </c>
      <c r="D17" s="32"/>
      <c r="E17" s="36">
        <v>488000</v>
      </c>
    </row>
    <row r="18" spans="1:5" ht="20.100000000000001" customHeight="1">
      <c r="A18" s="96"/>
      <c r="B18" s="33">
        <v>42383</v>
      </c>
      <c r="C18" s="73" t="s">
        <v>247</v>
      </c>
      <c r="D18" s="32"/>
      <c r="E18" s="36">
        <v>159200</v>
      </c>
    </row>
    <row r="19" spans="1:5" ht="20.100000000000001" customHeight="1">
      <c r="A19" s="96"/>
      <c r="B19" s="33">
        <v>42384</v>
      </c>
      <c r="C19" s="73" t="s">
        <v>247</v>
      </c>
      <c r="D19" s="32"/>
      <c r="E19" s="36">
        <v>380000</v>
      </c>
    </row>
    <row r="20" spans="1:5" ht="20.100000000000001" customHeight="1">
      <c r="A20" s="96"/>
      <c r="B20" s="33">
        <v>42391</v>
      </c>
      <c r="C20" s="73" t="s">
        <v>248</v>
      </c>
      <c r="D20" s="32"/>
      <c r="E20" s="36">
        <v>412000</v>
      </c>
    </row>
    <row r="21" spans="1:5" ht="20.100000000000001" customHeight="1">
      <c r="A21" s="96"/>
      <c r="B21" s="9">
        <v>42396</v>
      </c>
      <c r="C21" s="73" t="s">
        <v>249</v>
      </c>
      <c r="D21" s="32"/>
      <c r="E21" s="19">
        <v>447000</v>
      </c>
    </row>
    <row r="22" spans="1:5" ht="20.100000000000001" customHeight="1">
      <c r="A22" s="97"/>
      <c r="B22" s="18">
        <v>42398</v>
      </c>
      <c r="C22" s="90" t="s">
        <v>250</v>
      </c>
      <c r="D22" s="91"/>
      <c r="E22" s="24">
        <v>175500</v>
      </c>
    </row>
    <row r="23" spans="1:5" ht="20.100000000000001" customHeight="1">
      <c r="A23" s="98"/>
      <c r="B23" s="20" t="s">
        <v>219</v>
      </c>
      <c r="C23" s="99" t="s">
        <v>251</v>
      </c>
      <c r="D23" s="100"/>
      <c r="E23" s="21">
        <f>SUM(E13:E22)</f>
        <v>3360700</v>
      </c>
    </row>
    <row r="24" spans="1:5" ht="20.100000000000001" customHeight="1">
      <c r="A24" s="89" t="s">
        <v>221</v>
      </c>
      <c r="B24" s="22">
        <v>42380</v>
      </c>
      <c r="C24" s="101" t="s">
        <v>252</v>
      </c>
      <c r="D24" s="102"/>
      <c r="E24" s="23">
        <v>401000</v>
      </c>
    </row>
    <row r="25" spans="1:5" ht="20.100000000000001" customHeight="1">
      <c r="A25" s="96"/>
      <c r="B25" s="18">
        <v>42387</v>
      </c>
      <c r="C25" s="90" t="s">
        <v>253</v>
      </c>
      <c r="D25" s="91"/>
      <c r="E25" s="24">
        <v>448000</v>
      </c>
    </row>
    <row r="26" spans="1:5" ht="20.100000000000001" customHeight="1">
      <c r="A26" s="96"/>
      <c r="B26" s="25">
        <v>42388</v>
      </c>
      <c r="C26" s="72" t="s">
        <v>254</v>
      </c>
      <c r="D26" s="74"/>
      <c r="E26" s="26">
        <v>435000</v>
      </c>
    </row>
    <row r="27" spans="1:5" ht="20.100000000000001" customHeight="1">
      <c r="A27" s="96"/>
      <c r="B27" s="25">
        <v>42389</v>
      </c>
      <c r="C27" s="72" t="s">
        <v>255</v>
      </c>
      <c r="D27" s="74"/>
      <c r="E27" s="26">
        <v>431000</v>
      </c>
    </row>
    <row r="28" spans="1:5" ht="20.100000000000001" customHeight="1">
      <c r="A28" s="96"/>
      <c r="B28" s="25">
        <v>42390</v>
      </c>
      <c r="C28" s="72" t="s">
        <v>256</v>
      </c>
      <c r="D28" s="74"/>
      <c r="E28" s="26">
        <v>442550</v>
      </c>
    </row>
    <row r="29" spans="1:5" ht="20.100000000000001" customHeight="1">
      <c r="A29" s="96"/>
      <c r="B29" s="25">
        <v>42391</v>
      </c>
      <c r="C29" s="72" t="s">
        <v>257</v>
      </c>
      <c r="D29" s="74"/>
      <c r="E29" s="26">
        <v>400800</v>
      </c>
    </row>
    <row r="30" spans="1:5" ht="20.100000000000001" customHeight="1">
      <c r="A30" s="96"/>
      <c r="B30" s="25">
        <v>42394</v>
      </c>
      <c r="C30" s="72" t="s">
        <v>258</v>
      </c>
      <c r="D30" s="74"/>
      <c r="E30" s="26">
        <v>445000</v>
      </c>
    </row>
    <row r="31" spans="1:5" ht="20.100000000000001" customHeight="1">
      <c r="A31" s="96"/>
      <c r="B31" s="25">
        <v>42396</v>
      </c>
      <c r="C31" s="90" t="s">
        <v>259</v>
      </c>
      <c r="D31" s="91"/>
      <c r="E31" s="26">
        <v>478000</v>
      </c>
    </row>
    <row r="32" spans="1:5" ht="20.100000000000001" customHeight="1">
      <c r="A32" s="96"/>
      <c r="B32" s="27" t="s">
        <v>219</v>
      </c>
      <c r="C32" s="87" t="s">
        <v>260</v>
      </c>
      <c r="D32" s="88"/>
      <c r="E32" s="21">
        <f>SUM(E24:E31)</f>
        <v>3481350</v>
      </c>
    </row>
    <row r="33" spans="1:5" ht="20.100000000000001" customHeight="1">
      <c r="A33" s="89" t="s">
        <v>227</v>
      </c>
      <c r="B33" s="28">
        <v>42373</v>
      </c>
      <c r="C33" s="79" t="s">
        <v>261</v>
      </c>
      <c r="D33" s="93"/>
      <c r="E33" s="23">
        <v>186000</v>
      </c>
    </row>
    <row r="34" spans="1:5" ht="20.100000000000001" customHeight="1">
      <c r="A34" s="77"/>
      <c r="B34" s="28">
        <v>42384</v>
      </c>
      <c r="C34" s="94" t="s">
        <v>262</v>
      </c>
      <c r="D34" s="95"/>
      <c r="E34" s="23">
        <v>480000</v>
      </c>
    </row>
    <row r="35" spans="1:5" ht="20.100000000000001" customHeight="1">
      <c r="A35" s="77"/>
      <c r="B35" s="22">
        <v>42387</v>
      </c>
      <c r="C35" s="90" t="s">
        <v>262</v>
      </c>
      <c r="D35" s="91"/>
      <c r="E35" s="26">
        <v>470000</v>
      </c>
    </row>
    <row r="36" spans="1:5" ht="20.100000000000001" customHeight="1">
      <c r="A36" s="77"/>
      <c r="B36" s="22">
        <v>42390</v>
      </c>
      <c r="C36" s="90" t="s">
        <v>263</v>
      </c>
      <c r="D36" s="91"/>
      <c r="E36" s="24">
        <v>304000</v>
      </c>
    </row>
    <row r="37" spans="1:5" ht="20.100000000000001" customHeight="1">
      <c r="A37" s="77"/>
      <c r="B37" s="22">
        <v>42394</v>
      </c>
      <c r="C37" s="72" t="s">
        <v>264</v>
      </c>
      <c r="D37" s="74"/>
      <c r="E37" s="26">
        <v>456000</v>
      </c>
    </row>
    <row r="38" spans="1:5" ht="20.100000000000001" customHeight="1">
      <c r="A38" s="77"/>
      <c r="B38" s="22">
        <v>42397</v>
      </c>
      <c r="C38" s="72" t="s">
        <v>265</v>
      </c>
      <c r="D38" s="74"/>
      <c r="E38" s="26">
        <v>298000</v>
      </c>
    </row>
    <row r="39" spans="1:5" ht="20.100000000000001" customHeight="1">
      <c r="A39" s="77"/>
      <c r="B39" s="22">
        <v>42397</v>
      </c>
      <c r="C39" s="90" t="s">
        <v>266</v>
      </c>
      <c r="D39" s="91"/>
      <c r="E39" s="26">
        <v>130000</v>
      </c>
    </row>
    <row r="40" spans="1:5" ht="20.100000000000001" customHeight="1">
      <c r="A40" s="77"/>
      <c r="B40" s="22">
        <v>42397</v>
      </c>
      <c r="C40" s="90" t="s">
        <v>267</v>
      </c>
      <c r="D40" s="91"/>
      <c r="E40" s="26">
        <v>200000</v>
      </c>
    </row>
    <row r="41" spans="1:5" ht="20.100000000000001" customHeight="1">
      <c r="A41" s="77"/>
      <c r="B41" s="22" t="s">
        <v>268</v>
      </c>
      <c r="C41" s="90" t="s">
        <v>234</v>
      </c>
      <c r="D41" s="92"/>
      <c r="E41" s="26">
        <v>1000000</v>
      </c>
    </row>
    <row r="42" spans="1:5" ht="20.100000000000001" customHeight="1">
      <c r="A42" s="78"/>
      <c r="B42" s="27" t="s">
        <v>219</v>
      </c>
      <c r="C42" s="87" t="s">
        <v>269</v>
      </c>
      <c r="D42" s="88"/>
      <c r="E42" s="21">
        <f>SUM(E33:E41)</f>
        <v>3524000</v>
      </c>
    </row>
    <row r="43" spans="1:5" ht="20.100000000000001" customHeight="1">
      <c r="A43" s="76" t="s">
        <v>236</v>
      </c>
      <c r="B43" s="28" t="s">
        <v>268</v>
      </c>
      <c r="C43" s="79" t="s">
        <v>237</v>
      </c>
      <c r="D43" s="80"/>
      <c r="E43" s="23">
        <v>1644800</v>
      </c>
    </row>
    <row r="44" spans="1:5" ht="20.100000000000001" customHeight="1">
      <c r="A44" s="77"/>
      <c r="B44" s="28" t="s">
        <v>268</v>
      </c>
      <c r="C44" s="81" t="s">
        <v>238</v>
      </c>
      <c r="D44" s="82"/>
      <c r="E44" s="24">
        <v>480000</v>
      </c>
    </row>
    <row r="45" spans="1:5" ht="20.100000000000001" customHeight="1">
      <c r="A45" s="78"/>
      <c r="B45" s="29" t="s">
        <v>219</v>
      </c>
      <c r="C45" s="83" t="s">
        <v>239</v>
      </c>
      <c r="D45" s="84"/>
      <c r="E45" s="30">
        <f>SUM(E43:E44)</f>
        <v>2124800</v>
      </c>
    </row>
    <row r="46" spans="1:5" ht="20.100000000000001" customHeight="1">
      <c r="A46" s="85" t="s">
        <v>240</v>
      </c>
      <c r="B46" s="86"/>
      <c r="C46" s="85" t="s">
        <v>270</v>
      </c>
      <c r="D46" s="86"/>
      <c r="E46" s="31">
        <f>E23+E32+E42+E45</f>
        <v>12490850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32">
    <mergeCell ref="A1:E1"/>
    <mergeCell ref="A4:C4"/>
    <mergeCell ref="A8:C8"/>
    <mergeCell ref="A9:C9"/>
    <mergeCell ref="C12:D12"/>
    <mergeCell ref="A5:C5"/>
    <mergeCell ref="A6:C6"/>
    <mergeCell ref="A7:C7"/>
    <mergeCell ref="A13:A23"/>
    <mergeCell ref="C23:D23"/>
    <mergeCell ref="A24:A32"/>
    <mergeCell ref="C24:D24"/>
    <mergeCell ref="C13:D13"/>
    <mergeCell ref="C25:D25"/>
    <mergeCell ref="C22:D22"/>
    <mergeCell ref="C35:D35"/>
    <mergeCell ref="C31:D31"/>
    <mergeCell ref="C33:D33"/>
    <mergeCell ref="C34:D34"/>
    <mergeCell ref="C32:D32"/>
    <mergeCell ref="A33:A42"/>
    <mergeCell ref="C36:D36"/>
    <mergeCell ref="C39:D39"/>
    <mergeCell ref="C40:D40"/>
    <mergeCell ref="C41:D41"/>
    <mergeCell ref="C42:D42"/>
    <mergeCell ref="A43:A45"/>
    <mergeCell ref="C43:D43"/>
    <mergeCell ref="C44:D44"/>
    <mergeCell ref="C45:D45"/>
    <mergeCell ref="A46:B46"/>
    <mergeCell ref="C46:D4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activeCell="G22" sqref="G22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197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198</v>
      </c>
      <c r="B3" s="3"/>
      <c r="C3" s="2"/>
      <c r="D3" s="2"/>
      <c r="E3" s="5" t="s">
        <v>199</v>
      </c>
    </row>
    <row r="4" spans="1:5" ht="20.100000000000001" customHeight="1">
      <c r="A4" s="107" t="s">
        <v>200</v>
      </c>
      <c r="B4" s="108"/>
      <c r="C4" s="109"/>
      <c r="D4" s="11" t="s">
        <v>201</v>
      </c>
      <c r="E4" s="12" t="s">
        <v>202</v>
      </c>
    </row>
    <row r="5" spans="1:5" ht="20.100000000000001" customHeight="1">
      <c r="A5" s="116" t="s">
        <v>203</v>
      </c>
      <c r="B5" s="117"/>
      <c r="C5" s="118"/>
      <c r="D5" s="13" t="str">
        <f>C18</f>
        <v>5건</v>
      </c>
      <c r="E5" s="14">
        <f>E18</f>
        <v>1970500</v>
      </c>
    </row>
    <row r="6" spans="1:5" ht="20.100000000000001" customHeight="1">
      <c r="A6" s="119" t="s">
        <v>204</v>
      </c>
      <c r="B6" s="120"/>
      <c r="C6" s="121"/>
      <c r="D6" s="10" t="str">
        <f>C23</f>
        <v>4건</v>
      </c>
      <c r="E6" s="6">
        <f>E23</f>
        <v>2604950</v>
      </c>
    </row>
    <row r="7" spans="1:5" ht="20.100000000000001" customHeight="1">
      <c r="A7" s="119" t="s">
        <v>205</v>
      </c>
      <c r="B7" s="120"/>
      <c r="C7" s="121"/>
      <c r="D7" s="10" t="str">
        <f>C30</f>
        <v>6건</v>
      </c>
      <c r="E7" s="6">
        <f>E30</f>
        <v>3143500</v>
      </c>
    </row>
    <row r="8" spans="1:5" ht="20.100000000000001" customHeight="1">
      <c r="A8" s="110" t="s">
        <v>206</v>
      </c>
      <c r="B8" s="111"/>
      <c r="C8" s="112"/>
      <c r="D8" s="7" t="str">
        <f>C33</f>
        <v>2건</v>
      </c>
      <c r="E8" s="15">
        <f>E33</f>
        <v>2415750</v>
      </c>
    </row>
    <row r="9" spans="1:5" ht="20.100000000000001" customHeight="1">
      <c r="A9" s="85" t="s">
        <v>207</v>
      </c>
      <c r="B9" s="113"/>
      <c r="C9" s="114"/>
      <c r="D9" s="16" t="str">
        <f>C34</f>
        <v>17건</v>
      </c>
      <c r="E9" s="17">
        <f>SUM(E5:E8)</f>
        <v>10134700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208</v>
      </c>
      <c r="B11" s="3"/>
      <c r="C11" s="2"/>
      <c r="D11" s="2"/>
      <c r="E11" s="2"/>
    </row>
    <row r="12" spans="1:5" ht="20.100000000000001" customHeight="1">
      <c r="A12" s="75" t="s">
        <v>209</v>
      </c>
      <c r="B12" s="75" t="s">
        <v>210</v>
      </c>
      <c r="C12" s="107" t="s">
        <v>211</v>
      </c>
      <c r="D12" s="115"/>
      <c r="E12" s="75" t="s">
        <v>212</v>
      </c>
    </row>
    <row r="13" spans="1:5" ht="20.100000000000001" customHeight="1">
      <c r="A13" s="89" t="s">
        <v>213</v>
      </c>
      <c r="B13" s="34">
        <v>42403</v>
      </c>
      <c r="C13" s="79" t="s">
        <v>214</v>
      </c>
      <c r="D13" s="103"/>
      <c r="E13" s="35">
        <v>445000</v>
      </c>
    </row>
    <row r="14" spans="1:5" ht="20.100000000000001" customHeight="1">
      <c r="A14" s="96"/>
      <c r="B14" s="33">
        <v>42415</v>
      </c>
      <c r="C14" s="73" t="s">
        <v>215</v>
      </c>
      <c r="D14" s="32"/>
      <c r="E14" s="36">
        <v>489200</v>
      </c>
    </row>
    <row r="15" spans="1:5" ht="20.100000000000001" customHeight="1">
      <c r="A15" s="96"/>
      <c r="B15" s="33">
        <v>42416</v>
      </c>
      <c r="C15" s="73" t="s">
        <v>216</v>
      </c>
      <c r="D15" s="32"/>
      <c r="E15" s="36">
        <v>479000</v>
      </c>
    </row>
    <row r="16" spans="1:5" ht="20.100000000000001" customHeight="1">
      <c r="A16" s="96"/>
      <c r="B16" s="33">
        <v>42419</v>
      </c>
      <c r="C16" s="73" t="s">
        <v>217</v>
      </c>
      <c r="D16" s="32"/>
      <c r="E16" s="36">
        <v>221000</v>
      </c>
    </row>
    <row r="17" spans="1:5" ht="20.100000000000001" customHeight="1">
      <c r="A17" s="96"/>
      <c r="B17" s="33">
        <v>42425</v>
      </c>
      <c r="C17" s="73" t="s">
        <v>218</v>
      </c>
      <c r="D17" s="32"/>
      <c r="E17" s="36">
        <v>336300</v>
      </c>
    </row>
    <row r="18" spans="1:5" ht="20.100000000000001" customHeight="1">
      <c r="A18" s="98"/>
      <c r="B18" s="20" t="s">
        <v>219</v>
      </c>
      <c r="C18" s="99" t="s">
        <v>220</v>
      </c>
      <c r="D18" s="100"/>
      <c r="E18" s="21">
        <f>SUM(E13:E17)</f>
        <v>1970500</v>
      </c>
    </row>
    <row r="19" spans="1:5" ht="20.100000000000001" customHeight="1">
      <c r="A19" s="89" t="s">
        <v>221</v>
      </c>
      <c r="B19" s="22">
        <v>42411</v>
      </c>
      <c r="C19" s="101" t="s">
        <v>222</v>
      </c>
      <c r="D19" s="102"/>
      <c r="E19" s="23">
        <v>443950</v>
      </c>
    </row>
    <row r="20" spans="1:5" ht="20.100000000000001" customHeight="1">
      <c r="A20" s="96"/>
      <c r="B20" s="18">
        <v>42411</v>
      </c>
      <c r="C20" s="90" t="s">
        <v>223</v>
      </c>
      <c r="D20" s="91"/>
      <c r="E20" s="24">
        <v>471000</v>
      </c>
    </row>
    <row r="21" spans="1:5" ht="20.100000000000001" customHeight="1">
      <c r="A21" s="96"/>
      <c r="B21" s="25">
        <v>42422</v>
      </c>
      <c r="C21" s="72" t="s">
        <v>224</v>
      </c>
      <c r="D21" s="74"/>
      <c r="E21" s="26">
        <v>1488000</v>
      </c>
    </row>
    <row r="22" spans="1:5" ht="20.100000000000001" customHeight="1">
      <c r="A22" s="96"/>
      <c r="B22" s="25">
        <v>42425</v>
      </c>
      <c r="C22" s="72" t="s">
        <v>225</v>
      </c>
      <c r="D22" s="74"/>
      <c r="E22" s="26">
        <v>202000</v>
      </c>
    </row>
    <row r="23" spans="1:5" ht="20.100000000000001" customHeight="1">
      <c r="A23" s="96"/>
      <c r="B23" s="27" t="s">
        <v>219</v>
      </c>
      <c r="C23" s="87" t="s">
        <v>226</v>
      </c>
      <c r="D23" s="88"/>
      <c r="E23" s="21">
        <f>SUM(E19:E22)</f>
        <v>2604950</v>
      </c>
    </row>
    <row r="24" spans="1:5" ht="20.100000000000001" customHeight="1">
      <c r="A24" s="89" t="s">
        <v>227</v>
      </c>
      <c r="B24" s="28">
        <v>42402</v>
      </c>
      <c r="C24" s="79" t="s">
        <v>228</v>
      </c>
      <c r="D24" s="93"/>
      <c r="E24" s="23">
        <v>476000</v>
      </c>
    </row>
    <row r="25" spans="1:5" ht="20.100000000000001" customHeight="1">
      <c r="A25" s="77"/>
      <c r="B25" s="28">
        <v>42405</v>
      </c>
      <c r="C25" s="94" t="s">
        <v>229</v>
      </c>
      <c r="D25" s="95"/>
      <c r="E25" s="23">
        <v>475500</v>
      </c>
    </row>
    <row r="26" spans="1:5" ht="20.100000000000001" customHeight="1">
      <c r="A26" s="77"/>
      <c r="B26" s="22">
        <v>42406</v>
      </c>
      <c r="C26" s="90" t="s">
        <v>230</v>
      </c>
      <c r="D26" s="91"/>
      <c r="E26" s="26">
        <v>500000</v>
      </c>
    </row>
    <row r="27" spans="1:5" ht="20.100000000000001" customHeight="1">
      <c r="A27" s="77"/>
      <c r="B27" s="22">
        <v>42423</v>
      </c>
      <c r="C27" s="90" t="s">
        <v>231</v>
      </c>
      <c r="D27" s="91"/>
      <c r="E27" s="24">
        <v>105000</v>
      </c>
    </row>
    <row r="28" spans="1:5" ht="20.100000000000001" customHeight="1">
      <c r="A28" s="77"/>
      <c r="B28" s="22">
        <v>42426</v>
      </c>
      <c r="C28" s="72" t="s">
        <v>232</v>
      </c>
      <c r="D28" s="74"/>
      <c r="E28" s="26">
        <v>287000</v>
      </c>
    </row>
    <row r="29" spans="1:5" ht="20.100000000000001" customHeight="1">
      <c r="A29" s="77"/>
      <c r="B29" s="22" t="s">
        <v>233</v>
      </c>
      <c r="C29" s="90" t="s">
        <v>234</v>
      </c>
      <c r="D29" s="92"/>
      <c r="E29" s="26">
        <v>1300000</v>
      </c>
    </row>
    <row r="30" spans="1:5" ht="20.100000000000001" customHeight="1">
      <c r="A30" s="78"/>
      <c r="B30" s="27" t="s">
        <v>219</v>
      </c>
      <c r="C30" s="87" t="s">
        <v>235</v>
      </c>
      <c r="D30" s="88"/>
      <c r="E30" s="21">
        <f>SUM(E24:E29)</f>
        <v>3143500</v>
      </c>
    </row>
    <row r="31" spans="1:5" ht="20.100000000000001" customHeight="1">
      <c r="A31" s="76" t="s">
        <v>236</v>
      </c>
      <c r="B31" s="28" t="s">
        <v>233</v>
      </c>
      <c r="C31" s="79" t="s">
        <v>237</v>
      </c>
      <c r="D31" s="80"/>
      <c r="E31" s="23">
        <v>1924100</v>
      </c>
    </row>
    <row r="32" spans="1:5" ht="20.100000000000001" customHeight="1">
      <c r="A32" s="77"/>
      <c r="B32" s="28" t="s">
        <v>233</v>
      </c>
      <c r="C32" s="81" t="s">
        <v>238</v>
      </c>
      <c r="D32" s="82"/>
      <c r="E32" s="24">
        <v>491650</v>
      </c>
    </row>
    <row r="33" spans="1:5" ht="20.100000000000001" customHeight="1">
      <c r="A33" s="78"/>
      <c r="B33" s="29" t="s">
        <v>219</v>
      </c>
      <c r="C33" s="83" t="s">
        <v>239</v>
      </c>
      <c r="D33" s="84"/>
      <c r="E33" s="30">
        <f>SUM(E31:E32)</f>
        <v>2415750</v>
      </c>
    </row>
    <row r="34" spans="1:5" ht="20.100000000000001" customHeight="1">
      <c r="A34" s="85" t="s">
        <v>240</v>
      </c>
      <c r="B34" s="86"/>
      <c r="C34" s="85" t="s">
        <v>241</v>
      </c>
      <c r="D34" s="86"/>
      <c r="E34" s="31">
        <f>E18+E23+E30+E33</f>
        <v>10134700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8">
    <mergeCell ref="C32:D32"/>
    <mergeCell ref="C34:D34"/>
    <mergeCell ref="C31:D31"/>
    <mergeCell ref="A31:A33"/>
    <mergeCell ref="C33:D33"/>
    <mergeCell ref="A34:B34"/>
    <mergeCell ref="A1:E1"/>
    <mergeCell ref="A4:C4"/>
    <mergeCell ref="A8:C8"/>
    <mergeCell ref="A9:C9"/>
    <mergeCell ref="C12:D12"/>
    <mergeCell ref="A5:C5"/>
    <mergeCell ref="A6:C6"/>
    <mergeCell ref="A7:C7"/>
    <mergeCell ref="C13:D13"/>
    <mergeCell ref="C23:D23"/>
    <mergeCell ref="A13:A18"/>
    <mergeCell ref="C18:D18"/>
    <mergeCell ref="A19:A23"/>
    <mergeCell ref="C19:D19"/>
    <mergeCell ref="C20:D20"/>
    <mergeCell ref="A24:A30"/>
    <mergeCell ref="C25:D25"/>
    <mergeCell ref="C26:D26"/>
    <mergeCell ref="C27:D27"/>
    <mergeCell ref="C29:D29"/>
    <mergeCell ref="C30:D30"/>
    <mergeCell ref="C24:D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zoomScale="98" zoomScaleNormal="98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271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198</v>
      </c>
      <c r="B3" s="3"/>
      <c r="C3" s="2"/>
      <c r="D3" s="2"/>
      <c r="E3" s="5" t="s">
        <v>199</v>
      </c>
    </row>
    <row r="4" spans="1:5" ht="20.100000000000001" customHeight="1">
      <c r="A4" s="107" t="s">
        <v>200</v>
      </c>
      <c r="B4" s="108"/>
      <c r="C4" s="109"/>
      <c r="D4" s="11" t="s">
        <v>201</v>
      </c>
      <c r="E4" s="12" t="s">
        <v>202</v>
      </c>
    </row>
    <row r="5" spans="1:5" ht="20.100000000000001" customHeight="1">
      <c r="A5" s="116" t="s">
        <v>203</v>
      </c>
      <c r="B5" s="117"/>
      <c r="C5" s="118"/>
      <c r="D5" s="13" t="str">
        <f>C17</f>
        <v>4건</v>
      </c>
      <c r="E5" s="14">
        <f>E17</f>
        <v>1438000</v>
      </c>
    </row>
    <row r="6" spans="1:5" ht="20.100000000000001" customHeight="1">
      <c r="A6" s="119" t="s">
        <v>204</v>
      </c>
      <c r="B6" s="120"/>
      <c r="C6" s="121"/>
      <c r="D6" s="10" t="str">
        <f>C24</f>
        <v>6건</v>
      </c>
      <c r="E6" s="6">
        <f>E24</f>
        <v>2085400</v>
      </c>
    </row>
    <row r="7" spans="1:5" ht="20.100000000000001" customHeight="1">
      <c r="A7" s="119" t="s">
        <v>205</v>
      </c>
      <c r="B7" s="120"/>
      <c r="C7" s="121"/>
      <c r="D7" s="10" t="str">
        <f>C29</f>
        <v>4건</v>
      </c>
      <c r="E7" s="6">
        <f>E29</f>
        <v>1874000</v>
      </c>
    </row>
    <row r="8" spans="1:5" ht="20.100000000000001" customHeight="1">
      <c r="A8" s="110" t="s">
        <v>206</v>
      </c>
      <c r="B8" s="111"/>
      <c r="C8" s="112"/>
      <c r="D8" s="7" t="str">
        <f>C31</f>
        <v>1건</v>
      </c>
      <c r="E8" s="15">
        <f>E31</f>
        <v>1643800</v>
      </c>
    </row>
    <row r="9" spans="1:5" ht="20.100000000000001" customHeight="1">
      <c r="A9" s="85" t="s">
        <v>207</v>
      </c>
      <c r="B9" s="113"/>
      <c r="C9" s="114"/>
      <c r="D9" s="16" t="str">
        <f>C32</f>
        <v>15건</v>
      </c>
      <c r="E9" s="17">
        <f>SUM(E5:E8)</f>
        <v>7041200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208</v>
      </c>
      <c r="B11" s="3"/>
      <c r="C11" s="2"/>
      <c r="D11" s="2"/>
      <c r="E11" s="2"/>
    </row>
    <row r="12" spans="1:5" ht="20.100000000000001" customHeight="1">
      <c r="A12" s="75" t="s">
        <v>209</v>
      </c>
      <c r="B12" s="75" t="s">
        <v>210</v>
      </c>
      <c r="C12" s="107" t="s">
        <v>211</v>
      </c>
      <c r="D12" s="115"/>
      <c r="E12" s="75" t="s">
        <v>212</v>
      </c>
    </row>
    <row r="13" spans="1:5" ht="20.100000000000001" customHeight="1">
      <c r="A13" s="89" t="s">
        <v>213</v>
      </c>
      <c r="B13" s="34">
        <v>42431</v>
      </c>
      <c r="C13" s="79" t="s">
        <v>272</v>
      </c>
      <c r="D13" s="103"/>
      <c r="E13" s="35">
        <v>264000</v>
      </c>
    </row>
    <row r="14" spans="1:5" ht="20.100000000000001" customHeight="1">
      <c r="A14" s="96"/>
      <c r="B14" s="37">
        <v>42443</v>
      </c>
      <c r="C14" s="73" t="s">
        <v>273</v>
      </c>
      <c r="D14" s="32"/>
      <c r="E14" s="36">
        <v>276000</v>
      </c>
    </row>
    <row r="15" spans="1:5" ht="20.100000000000001" customHeight="1">
      <c r="A15" s="96"/>
      <c r="B15" s="37">
        <v>42452</v>
      </c>
      <c r="C15" s="73" t="s">
        <v>274</v>
      </c>
      <c r="D15" s="32"/>
      <c r="E15" s="36">
        <v>448000</v>
      </c>
    </row>
    <row r="16" spans="1:5" ht="20.100000000000001" customHeight="1">
      <c r="A16" s="96"/>
      <c r="B16" s="33">
        <v>42454</v>
      </c>
      <c r="C16" s="73" t="s">
        <v>275</v>
      </c>
      <c r="D16" s="32"/>
      <c r="E16" s="36">
        <v>450000</v>
      </c>
    </row>
    <row r="17" spans="1:5" ht="20.100000000000001" customHeight="1">
      <c r="A17" s="98"/>
      <c r="B17" s="20" t="s">
        <v>219</v>
      </c>
      <c r="C17" s="99" t="s">
        <v>226</v>
      </c>
      <c r="D17" s="100"/>
      <c r="E17" s="21">
        <f>SUM(E13:E16)</f>
        <v>1438000</v>
      </c>
    </row>
    <row r="18" spans="1:5" ht="20.100000000000001" customHeight="1">
      <c r="A18" s="89" t="s">
        <v>221</v>
      </c>
      <c r="B18" s="22">
        <v>42432</v>
      </c>
      <c r="C18" s="101" t="s">
        <v>276</v>
      </c>
      <c r="D18" s="102"/>
      <c r="E18" s="23">
        <v>341900</v>
      </c>
    </row>
    <row r="19" spans="1:5" ht="20.100000000000001" customHeight="1">
      <c r="A19" s="96"/>
      <c r="B19" s="18">
        <v>42433</v>
      </c>
      <c r="C19" s="90" t="s">
        <v>277</v>
      </c>
      <c r="D19" s="91"/>
      <c r="E19" s="24">
        <v>295000</v>
      </c>
    </row>
    <row r="20" spans="1:5" ht="20.100000000000001" customHeight="1">
      <c r="A20" s="96"/>
      <c r="B20" s="25">
        <v>42438</v>
      </c>
      <c r="C20" s="72" t="s">
        <v>278</v>
      </c>
      <c r="D20" s="74"/>
      <c r="E20" s="26">
        <v>136000</v>
      </c>
    </row>
    <row r="21" spans="1:5" ht="20.100000000000001" customHeight="1">
      <c r="A21" s="96"/>
      <c r="B21" s="25">
        <v>42444</v>
      </c>
      <c r="C21" s="72" t="s">
        <v>277</v>
      </c>
      <c r="D21" s="74"/>
      <c r="E21" s="26">
        <v>447000</v>
      </c>
    </row>
    <row r="22" spans="1:5" ht="20.100000000000001" customHeight="1">
      <c r="A22" s="96"/>
      <c r="B22" s="25">
        <v>42450</v>
      </c>
      <c r="C22" s="72" t="s">
        <v>279</v>
      </c>
      <c r="D22" s="74"/>
      <c r="E22" s="26">
        <v>402000</v>
      </c>
    </row>
    <row r="23" spans="1:5" ht="20.100000000000001" customHeight="1">
      <c r="A23" s="96"/>
      <c r="B23" s="25">
        <v>42451</v>
      </c>
      <c r="C23" s="72" t="s">
        <v>276</v>
      </c>
      <c r="D23" s="74"/>
      <c r="E23" s="26">
        <v>463500</v>
      </c>
    </row>
    <row r="24" spans="1:5" ht="20.100000000000001" customHeight="1">
      <c r="A24" s="96"/>
      <c r="B24" s="27" t="s">
        <v>219</v>
      </c>
      <c r="C24" s="87" t="s">
        <v>235</v>
      </c>
      <c r="D24" s="88"/>
      <c r="E24" s="21">
        <f>SUM(E18:E23)</f>
        <v>2085400</v>
      </c>
    </row>
    <row r="25" spans="1:5" ht="20.100000000000001" customHeight="1">
      <c r="A25" s="89" t="s">
        <v>227</v>
      </c>
      <c r="B25" s="28">
        <v>42445</v>
      </c>
      <c r="C25" s="79" t="s">
        <v>280</v>
      </c>
      <c r="D25" s="93"/>
      <c r="E25" s="23">
        <v>416000</v>
      </c>
    </row>
    <row r="26" spans="1:5" ht="20.100000000000001" customHeight="1">
      <c r="A26" s="77"/>
      <c r="B26" s="28">
        <v>42446</v>
      </c>
      <c r="C26" s="94" t="s">
        <v>281</v>
      </c>
      <c r="D26" s="95"/>
      <c r="E26" s="23">
        <v>128000</v>
      </c>
    </row>
    <row r="27" spans="1:5" ht="20.100000000000001" customHeight="1">
      <c r="A27" s="77"/>
      <c r="B27" s="22">
        <v>42452</v>
      </c>
      <c r="C27" s="90" t="s">
        <v>282</v>
      </c>
      <c r="D27" s="91"/>
      <c r="E27" s="26">
        <v>430000</v>
      </c>
    </row>
    <row r="28" spans="1:5" ht="20.100000000000001" customHeight="1">
      <c r="A28" s="77"/>
      <c r="B28" s="22" t="s">
        <v>283</v>
      </c>
      <c r="C28" s="90" t="s">
        <v>234</v>
      </c>
      <c r="D28" s="92"/>
      <c r="E28" s="26">
        <v>900000</v>
      </c>
    </row>
    <row r="29" spans="1:5" ht="20.100000000000001" customHeight="1">
      <c r="A29" s="78"/>
      <c r="B29" s="27" t="s">
        <v>219</v>
      </c>
      <c r="C29" s="87" t="s">
        <v>226</v>
      </c>
      <c r="D29" s="88"/>
      <c r="E29" s="21">
        <f>SUM(E25:E28)</f>
        <v>1874000</v>
      </c>
    </row>
    <row r="30" spans="1:5" ht="20.100000000000001" customHeight="1">
      <c r="A30" s="76" t="s">
        <v>236</v>
      </c>
      <c r="B30" s="28" t="s">
        <v>283</v>
      </c>
      <c r="C30" s="79" t="s">
        <v>237</v>
      </c>
      <c r="D30" s="80"/>
      <c r="E30" s="23">
        <v>1643800</v>
      </c>
    </row>
    <row r="31" spans="1:5" ht="20.100000000000001" customHeight="1">
      <c r="A31" s="78"/>
      <c r="B31" s="29" t="s">
        <v>219</v>
      </c>
      <c r="C31" s="83" t="s">
        <v>284</v>
      </c>
      <c r="D31" s="84"/>
      <c r="E31" s="30">
        <f>SUM(E30:E30)</f>
        <v>1643800</v>
      </c>
    </row>
    <row r="32" spans="1:5" ht="20.100000000000001" customHeight="1">
      <c r="A32" s="85" t="s">
        <v>240</v>
      </c>
      <c r="B32" s="86"/>
      <c r="C32" s="85" t="s">
        <v>285</v>
      </c>
      <c r="D32" s="86"/>
      <c r="E32" s="31">
        <f>E17+E24+E29+E31</f>
        <v>7041200</v>
      </c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13.5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6">
    <mergeCell ref="A1:E1"/>
    <mergeCell ref="A4:C4"/>
    <mergeCell ref="A8:C8"/>
    <mergeCell ref="A9:C9"/>
    <mergeCell ref="C12:D12"/>
    <mergeCell ref="A5:C5"/>
    <mergeCell ref="A6:C6"/>
    <mergeCell ref="A7:C7"/>
    <mergeCell ref="A18:A24"/>
    <mergeCell ref="C18:D18"/>
    <mergeCell ref="C19:D19"/>
    <mergeCell ref="C24:D24"/>
    <mergeCell ref="C13:D13"/>
    <mergeCell ref="A13:A17"/>
    <mergeCell ref="C17:D17"/>
    <mergeCell ref="A32:B32"/>
    <mergeCell ref="A25:A29"/>
    <mergeCell ref="C25:D25"/>
    <mergeCell ref="C26:D26"/>
    <mergeCell ref="C27:D27"/>
    <mergeCell ref="A30:A31"/>
    <mergeCell ref="C32:D32"/>
    <mergeCell ref="C28:D28"/>
    <mergeCell ref="C29:D29"/>
    <mergeCell ref="C30:D30"/>
    <mergeCell ref="C31:D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H31" sqref="H31"/>
    </sheetView>
  </sheetViews>
  <sheetFormatPr defaultRowHeight="12.75"/>
  <cols>
    <col min="1" max="5" width="18.125" style="1" customWidth="1"/>
    <col min="6" max="6" width="9" style="1"/>
    <col min="7" max="8" width="9.625" style="1" bestFit="1" customWidth="1"/>
    <col min="9" max="16384" width="9" style="1"/>
  </cols>
  <sheetData>
    <row r="1" spans="1:7" ht="27">
      <c r="A1" s="104" t="s">
        <v>0</v>
      </c>
      <c r="B1" s="105"/>
      <c r="C1" s="105"/>
      <c r="D1" s="105"/>
      <c r="E1" s="106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1</v>
      </c>
      <c r="B3" s="3"/>
      <c r="C3" s="2"/>
      <c r="D3" s="2"/>
      <c r="E3" s="5" t="s">
        <v>2</v>
      </c>
    </row>
    <row r="4" spans="1:7" ht="20.100000000000001" customHeight="1">
      <c r="A4" s="107" t="s">
        <v>3</v>
      </c>
      <c r="B4" s="108"/>
      <c r="C4" s="109"/>
      <c r="D4" s="11" t="s">
        <v>4</v>
      </c>
      <c r="E4" s="12" t="s">
        <v>5</v>
      </c>
    </row>
    <row r="5" spans="1:7" ht="20.100000000000001" customHeight="1">
      <c r="A5" s="116" t="s">
        <v>6</v>
      </c>
      <c r="B5" s="117"/>
      <c r="C5" s="118"/>
      <c r="D5" s="13" t="str">
        <f>C18</f>
        <v>5건</v>
      </c>
      <c r="E5" s="14">
        <f>E18</f>
        <v>1794000</v>
      </c>
    </row>
    <row r="6" spans="1:7" ht="20.100000000000001" customHeight="1">
      <c r="A6" s="119" t="s">
        <v>7</v>
      </c>
      <c r="B6" s="120"/>
      <c r="C6" s="121"/>
      <c r="D6" s="10" t="str">
        <f>C24</f>
        <v>5건</v>
      </c>
      <c r="E6" s="6">
        <f>E24</f>
        <v>1972000</v>
      </c>
      <c r="G6" s="38"/>
    </row>
    <row r="7" spans="1:7" ht="20.100000000000001" customHeight="1">
      <c r="A7" s="119" t="s">
        <v>8</v>
      </c>
      <c r="B7" s="120"/>
      <c r="C7" s="121"/>
      <c r="D7" s="10" t="str">
        <f>C29</f>
        <v>4건</v>
      </c>
      <c r="E7" s="6">
        <f>E29</f>
        <v>1064000</v>
      </c>
    </row>
    <row r="8" spans="1:7" ht="20.100000000000001" customHeight="1">
      <c r="A8" s="110" t="s">
        <v>9</v>
      </c>
      <c r="B8" s="111"/>
      <c r="C8" s="112"/>
      <c r="D8" s="7" t="str">
        <f>C33</f>
        <v>3건</v>
      </c>
      <c r="E8" s="15">
        <f>E33</f>
        <v>777000</v>
      </c>
    </row>
    <row r="9" spans="1:7" ht="20.100000000000001" customHeight="1">
      <c r="A9" s="85" t="s">
        <v>10</v>
      </c>
      <c r="B9" s="113"/>
      <c r="C9" s="114"/>
      <c r="D9" s="16" t="str">
        <f>C34</f>
        <v>17건</v>
      </c>
      <c r="E9" s="17">
        <f>SUM(E5:E8)</f>
        <v>5607000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11</v>
      </c>
      <c r="B11" s="3"/>
      <c r="C11" s="2"/>
      <c r="D11" s="2"/>
      <c r="E11" s="2"/>
    </row>
    <row r="12" spans="1:7" ht="20.100000000000001" customHeight="1">
      <c r="A12" s="8" t="s">
        <v>12</v>
      </c>
      <c r="B12" s="8" t="s">
        <v>13</v>
      </c>
      <c r="C12" s="107" t="s">
        <v>14</v>
      </c>
      <c r="D12" s="115"/>
      <c r="E12" s="8" t="s">
        <v>15</v>
      </c>
    </row>
    <row r="13" spans="1:7" ht="20.100000000000001" customHeight="1">
      <c r="A13" s="89" t="s">
        <v>16</v>
      </c>
      <c r="B13" s="9">
        <v>42374</v>
      </c>
      <c r="C13" s="79" t="s">
        <v>17</v>
      </c>
      <c r="D13" s="103"/>
      <c r="E13" s="19">
        <v>166000</v>
      </c>
    </row>
    <row r="14" spans="1:7" ht="20.100000000000001" customHeight="1">
      <c r="A14" s="96"/>
      <c r="B14" s="18">
        <v>42380</v>
      </c>
      <c r="C14" s="94" t="s">
        <v>18</v>
      </c>
      <c r="D14" s="95"/>
      <c r="E14" s="24">
        <v>350000</v>
      </c>
    </row>
    <row r="15" spans="1:7" ht="20.100000000000001" customHeight="1">
      <c r="A15" s="96"/>
      <c r="B15" s="18">
        <v>42396</v>
      </c>
      <c r="C15" s="94" t="s">
        <v>19</v>
      </c>
      <c r="D15" s="95"/>
      <c r="E15" s="24">
        <v>450000</v>
      </c>
      <c r="G15" s="39"/>
    </row>
    <row r="16" spans="1:7" ht="20.100000000000001" customHeight="1">
      <c r="A16" s="96"/>
      <c r="B16" s="18">
        <v>42397</v>
      </c>
      <c r="C16" s="94" t="s">
        <v>20</v>
      </c>
      <c r="D16" s="95"/>
      <c r="E16" s="24">
        <v>490000</v>
      </c>
      <c r="G16" s="39"/>
    </row>
    <row r="17" spans="1:8" ht="20.100000000000001" customHeight="1">
      <c r="A17" s="97"/>
      <c r="B17" s="22">
        <v>42398</v>
      </c>
      <c r="C17" s="90" t="s">
        <v>21</v>
      </c>
      <c r="D17" s="91"/>
      <c r="E17" s="26">
        <v>338000</v>
      </c>
    </row>
    <row r="18" spans="1:8" ht="20.100000000000001" customHeight="1">
      <c r="A18" s="98"/>
      <c r="B18" s="20" t="s">
        <v>22</v>
      </c>
      <c r="C18" s="99" t="s">
        <v>23</v>
      </c>
      <c r="D18" s="100"/>
      <c r="E18" s="21">
        <f>SUM(E13:E17)</f>
        <v>1794000</v>
      </c>
    </row>
    <row r="19" spans="1:8" ht="20.100000000000001" customHeight="1">
      <c r="A19" s="123" t="s">
        <v>24</v>
      </c>
      <c r="B19" s="22">
        <v>42373</v>
      </c>
      <c r="C19" s="101" t="s">
        <v>25</v>
      </c>
      <c r="D19" s="102"/>
      <c r="E19" s="23">
        <v>361000</v>
      </c>
    </row>
    <row r="20" spans="1:8" ht="20.100000000000001" customHeight="1">
      <c r="A20" s="97"/>
      <c r="B20" s="18">
        <v>42376</v>
      </c>
      <c r="C20" s="90" t="s">
        <v>26</v>
      </c>
      <c r="D20" s="91"/>
      <c r="E20" s="24">
        <v>490000</v>
      </c>
    </row>
    <row r="21" spans="1:8" ht="20.100000000000001" customHeight="1">
      <c r="A21" s="97"/>
      <c r="B21" s="25">
        <v>42388</v>
      </c>
      <c r="C21" s="90" t="s">
        <v>27</v>
      </c>
      <c r="D21" s="91"/>
      <c r="E21" s="26">
        <v>257000</v>
      </c>
      <c r="G21" s="38"/>
    </row>
    <row r="22" spans="1:8" ht="20.100000000000001" customHeight="1">
      <c r="A22" s="97"/>
      <c r="B22" s="25">
        <v>42391</v>
      </c>
      <c r="C22" s="90" t="s">
        <v>28</v>
      </c>
      <c r="D22" s="91"/>
      <c r="E22" s="26">
        <v>374000</v>
      </c>
      <c r="G22" s="38"/>
    </row>
    <row r="23" spans="1:8" ht="20.100000000000001" customHeight="1">
      <c r="A23" s="97"/>
      <c r="B23" s="22">
        <v>42396</v>
      </c>
      <c r="C23" s="90" t="s">
        <v>18</v>
      </c>
      <c r="D23" s="91"/>
      <c r="E23" s="24">
        <v>490000</v>
      </c>
    </row>
    <row r="24" spans="1:8" ht="20.100000000000001" customHeight="1">
      <c r="A24" s="98"/>
      <c r="B24" s="27" t="s">
        <v>22</v>
      </c>
      <c r="C24" s="87" t="s">
        <v>23</v>
      </c>
      <c r="D24" s="88"/>
      <c r="E24" s="21">
        <f>SUM(E19:E23)</f>
        <v>1972000</v>
      </c>
    </row>
    <row r="25" spans="1:8" ht="20.100000000000001" customHeight="1">
      <c r="A25" s="89" t="s">
        <v>29</v>
      </c>
      <c r="B25" s="28">
        <v>42382</v>
      </c>
      <c r="C25" s="79" t="s">
        <v>30</v>
      </c>
      <c r="D25" s="93"/>
      <c r="E25" s="23">
        <v>460000</v>
      </c>
      <c r="H25" s="38"/>
    </row>
    <row r="26" spans="1:8" ht="20.100000000000001" customHeight="1">
      <c r="A26" s="77"/>
      <c r="B26" s="28">
        <v>42390</v>
      </c>
      <c r="C26" s="94" t="s">
        <v>31</v>
      </c>
      <c r="D26" s="95"/>
      <c r="E26" s="23">
        <v>166000</v>
      </c>
    </row>
    <row r="27" spans="1:8" ht="20.100000000000001" customHeight="1">
      <c r="A27" s="77"/>
      <c r="B27" s="22">
        <v>42395</v>
      </c>
      <c r="C27" s="90" t="s">
        <v>32</v>
      </c>
      <c r="D27" s="91"/>
      <c r="E27" s="26">
        <v>168000</v>
      </c>
    </row>
    <row r="28" spans="1:8" ht="20.100000000000001" customHeight="1">
      <c r="A28" s="77"/>
      <c r="B28" s="22">
        <v>42396</v>
      </c>
      <c r="C28" s="90" t="s">
        <v>33</v>
      </c>
      <c r="D28" s="91"/>
      <c r="E28" s="26">
        <v>270000</v>
      </c>
    </row>
    <row r="29" spans="1:8" ht="20.100000000000001" customHeight="1">
      <c r="A29" s="78"/>
      <c r="B29" s="27" t="s">
        <v>22</v>
      </c>
      <c r="C29" s="87" t="s">
        <v>34</v>
      </c>
      <c r="D29" s="88"/>
      <c r="E29" s="21">
        <f>SUM(E25:E28)</f>
        <v>1064000</v>
      </c>
    </row>
    <row r="30" spans="1:8" ht="20.100000000000001" customHeight="1">
      <c r="A30" s="76" t="s">
        <v>35</v>
      </c>
      <c r="B30" s="28">
        <v>42384</v>
      </c>
      <c r="C30" s="79" t="s">
        <v>36</v>
      </c>
      <c r="D30" s="80"/>
      <c r="E30" s="23">
        <v>387000</v>
      </c>
      <c r="G30" s="38"/>
    </row>
    <row r="31" spans="1:8" ht="20.100000000000001" customHeight="1">
      <c r="A31" s="122"/>
      <c r="B31" s="28">
        <v>42383</v>
      </c>
      <c r="C31" s="81" t="s">
        <v>37</v>
      </c>
      <c r="D31" s="82"/>
      <c r="E31" s="24">
        <v>350000</v>
      </c>
    </row>
    <row r="32" spans="1:8" ht="20.100000000000001" customHeight="1">
      <c r="A32" s="77"/>
      <c r="B32" s="28">
        <v>42389</v>
      </c>
      <c r="C32" s="81" t="s">
        <v>38</v>
      </c>
      <c r="D32" s="82"/>
      <c r="E32" s="24">
        <v>40000</v>
      </c>
    </row>
    <row r="33" spans="1:5" ht="24" customHeight="1">
      <c r="A33" s="78"/>
      <c r="B33" s="29" t="s">
        <v>22</v>
      </c>
      <c r="C33" s="83" t="s">
        <v>39</v>
      </c>
      <c r="D33" s="84"/>
      <c r="E33" s="30">
        <f>SUM(E30:E32)</f>
        <v>777000</v>
      </c>
    </row>
    <row r="34" spans="1:5" ht="24" customHeight="1">
      <c r="A34" s="85" t="s">
        <v>40</v>
      </c>
      <c r="B34" s="86"/>
      <c r="C34" s="85" t="s">
        <v>41</v>
      </c>
      <c r="D34" s="86"/>
      <c r="E34" s="31">
        <f>SUM(E33,E29,E24,E18)</f>
        <v>5607000</v>
      </c>
    </row>
    <row r="35" spans="1:5" ht="24" customHeight="1"/>
    <row r="36" spans="1:5" ht="24" customHeight="1"/>
    <row r="37" spans="1:5" ht="24" customHeight="1"/>
    <row r="38" spans="1:5" ht="24" customHeight="1"/>
    <row r="39" spans="1:5" ht="24" customHeight="1"/>
    <row r="40" spans="1:5" ht="24" customHeight="1"/>
  </sheetData>
  <mergeCells count="35">
    <mergeCell ref="A13:A18"/>
    <mergeCell ref="C16:D16"/>
    <mergeCell ref="A19:A24"/>
    <mergeCell ref="C21:D21"/>
    <mergeCell ref="A25:A29"/>
    <mergeCell ref="C26:D26"/>
    <mergeCell ref="C24:D24"/>
    <mergeCell ref="C13:D13"/>
    <mergeCell ref="C14:D14"/>
    <mergeCell ref="C15:D15"/>
    <mergeCell ref="C17:D17"/>
    <mergeCell ref="C18:D18"/>
    <mergeCell ref="C19:D19"/>
    <mergeCell ref="C20:D20"/>
    <mergeCell ref="C22:D22"/>
    <mergeCell ref="C23:D23"/>
    <mergeCell ref="A34:B34"/>
    <mergeCell ref="C30:D30"/>
    <mergeCell ref="C31:D31"/>
    <mergeCell ref="C32:D32"/>
    <mergeCell ref="C25:D25"/>
    <mergeCell ref="A30:A33"/>
    <mergeCell ref="C33:D33"/>
    <mergeCell ref="C34:D34"/>
    <mergeCell ref="C27:D27"/>
    <mergeCell ref="C28:D28"/>
    <mergeCell ref="C29:D29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S23" sqref="S23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42</v>
      </c>
      <c r="B1" s="105"/>
      <c r="C1" s="105"/>
      <c r="D1" s="105"/>
      <c r="E1" s="106"/>
    </row>
    <row r="2" spans="1:5" ht="13.5">
      <c r="A2" s="2"/>
      <c r="B2" s="3"/>
      <c r="C2" s="2"/>
      <c r="D2" s="2"/>
      <c r="E2" s="2"/>
    </row>
    <row r="3" spans="1:5" ht="27.75" customHeight="1">
      <c r="A3" s="4" t="s">
        <v>1</v>
      </c>
      <c r="B3" s="3"/>
      <c r="C3" s="2"/>
      <c r="D3" s="2"/>
      <c r="E3" s="5" t="s">
        <v>2</v>
      </c>
    </row>
    <row r="4" spans="1:5" ht="26.25" customHeight="1">
      <c r="A4" s="107" t="s">
        <v>3</v>
      </c>
      <c r="B4" s="108"/>
      <c r="C4" s="109"/>
      <c r="D4" s="11" t="s">
        <v>4</v>
      </c>
      <c r="E4" s="12" t="s">
        <v>5</v>
      </c>
    </row>
    <row r="5" spans="1:5" ht="22.5" customHeight="1">
      <c r="A5" s="116" t="s">
        <v>6</v>
      </c>
      <c r="B5" s="117"/>
      <c r="C5" s="118"/>
      <c r="D5" s="13" t="str">
        <f>C17</f>
        <v>4건</v>
      </c>
      <c r="E5" s="14">
        <f>E17</f>
        <v>1671060</v>
      </c>
    </row>
    <row r="6" spans="1:5" ht="22.5" customHeight="1">
      <c r="A6" s="119" t="s">
        <v>7</v>
      </c>
      <c r="B6" s="120"/>
      <c r="C6" s="121"/>
      <c r="D6" s="10" t="str">
        <f>C22</f>
        <v>4건</v>
      </c>
      <c r="E6" s="6">
        <f>E22</f>
        <v>1125000</v>
      </c>
    </row>
    <row r="7" spans="1:5" ht="22.5" customHeight="1">
      <c r="A7" s="119" t="s">
        <v>8</v>
      </c>
      <c r="B7" s="120"/>
      <c r="C7" s="121"/>
      <c r="D7" s="10" t="str">
        <f>C26</f>
        <v>3건</v>
      </c>
      <c r="E7" s="6">
        <f>E26</f>
        <v>812000</v>
      </c>
    </row>
    <row r="8" spans="1:5" ht="22.5" customHeight="1">
      <c r="A8" s="110" t="s">
        <v>9</v>
      </c>
      <c r="B8" s="111"/>
      <c r="C8" s="112"/>
      <c r="D8" s="7" t="str">
        <f>C29</f>
        <v>2건</v>
      </c>
      <c r="E8" s="15">
        <f>E29</f>
        <v>735000</v>
      </c>
    </row>
    <row r="9" spans="1:5" ht="22.5" customHeight="1">
      <c r="A9" s="85" t="s">
        <v>10</v>
      </c>
      <c r="B9" s="113"/>
      <c r="C9" s="114"/>
      <c r="D9" s="16" t="str">
        <f>C30</f>
        <v>13건</v>
      </c>
      <c r="E9" s="17">
        <f>SUM(E5:E8)</f>
        <v>4343060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11</v>
      </c>
      <c r="B11" s="3"/>
      <c r="C11" s="2"/>
      <c r="D11" s="2"/>
      <c r="E11" s="2"/>
    </row>
    <row r="12" spans="1:5" ht="24" customHeight="1">
      <c r="A12" s="8" t="s">
        <v>12</v>
      </c>
      <c r="B12" s="8" t="s">
        <v>13</v>
      </c>
      <c r="C12" s="107" t="s">
        <v>14</v>
      </c>
      <c r="D12" s="115"/>
      <c r="E12" s="8" t="s">
        <v>15</v>
      </c>
    </row>
    <row r="13" spans="1:5" ht="24" customHeight="1">
      <c r="A13" s="89" t="s">
        <v>16</v>
      </c>
      <c r="B13" s="9">
        <v>42405</v>
      </c>
      <c r="C13" s="79" t="s">
        <v>43</v>
      </c>
      <c r="D13" s="103"/>
      <c r="E13" s="19">
        <v>450000</v>
      </c>
    </row>
    <row r="14" spans="1:5" ht="24" customHeight="1">
      <c r="A14" s="96"/>
      <c r="B14" s="18">
        <v>42415</v>
      </c>
      <c r="C14" s="90" t="s">
        <v>44</v>
      </c>
      <c r="D14" s="91"/>
      <c r="E14" s="24">
        <v>490000</v>
      </c>
    </row>
    <row r="15" spans="1:5" ht="24" customHeight="1">
      <c r="A15" s="96"/>
      <c r="B15" s="18">
        <v>42423</v>
      </c>
      <c r="C15" s="94" t="s">
        <v>45</v>
      </c>
      <c r="D15" s="95"/>
      <c r="E15" s="24">
        <v>280060</v>
      </c>
    </row>
    <row r="16" spans="1:5" ht="24" customHeight="1">
      <c r="A16" s="97"/>
      <c r="B16" s="18">
        <v>42429</v>
      </c>
      <c r="C16" s="94" t="s">
        <v>46</v>
      </c>
      <c r="D16" s="95"/>
      <c r="E16" s="24">
        <v>451000</v>
      </c>
    </row>
    <row r="17" spans="1:5" ht="20.100000000000001" customHeight="1">
      <c r="A17" s="98"/>
      <c r="B17" s="20" t="s">
        <v>22</v>
      </c>
      <c r="C17" s="99" t="s">
        <v>34</v>
      </c>
      <c r="D17" s="100"/>
      <c r="E17" s="21">
        <f>SUM(E13:E16)</f>
        <v>1671060</v>
      </c>
    </row>
    <row r="18" spans="1:5" s="40" customFormat="1" ht="20.100000000000001" customHeight="1">
      <c r="A18" s="123" t="s">
        <v>24</v>
      </c>
      <c r="B18" s="22">
        <v>42401</v>
      </c>
      <c r="C18" s="101" t="s">
        <v>47</v>
      </c>
      <c r="D18" s="102"/>
      <c r="E18" s="23">
        <v>435000</v>
      </c>
    </row>
    <row r="19" spans="1:5" ht="20.100000000000001" customHeight="1">
      <c r="A19" s="97"/>
      <c r="B19" s="18">
        <v>42416</v>
      </c>
      <c r="C19" s="94" t="s">
        <v>48</v>
      </c>
      <c r="D19" s="95"/>
      <c r="E19" s="24">
        <v>304000</v>
      </c>
    </row>
    <row r="20" spans="1:5" ht="20.100000000000001" customHeight="1">
      <c r="A20" s="97"/>
      <c r="B20" s="25">
        <v>42423</v>
      </c>
      <c r="C20" s="90" t="s">
        <v>49</v>
      </c>
      <c r="D20" s="91"/>
      <c r="E20" s="26">
        <v>220000</v>
      </c>
    </row>
    <row r="21" spans="1:5" ht="20.100000000000001" customHeight="1">
      <c r="A21" s="97"/>
      <c r="B21" s="25">
        <v>42426</v>
      </c>
      <c r="C21" s="90" t="s">
        <v>50</v>
      </c>
      <c r="D21" s="91"/>
      <c r="E21" s="26">
        <v>166000</v>
      </c>
    </row>
    <row r="22" spans="1:5" ht="20.100000000000001" customHeight="1">
      <c r="A22" s="98"/>
      <c r="B22" s="27" t="s">
        <v>22</v>
      </c>
      <c r="C22" s="87" t="s">
        <v>34</v>
      </c>
      <c r="D22" s="88"/>
      <c r="E22" s="21">
        <f>SUM(E18:E21)</f>
        <v>1125000</v>
      </c>
    </row>
    <row r="23" spans="1:5" ht="20.100000000000001" customHeight="1">
      <c r="A23" s="89" t="s">
        <v>29</v>
      </c>
      <c r="B23" s="28">
        <v>42405</v>
      </c>
      <c r="C23" s="79" t="s">
        <v>51</v>
      </c>
      <c r="D23" s="93"/>
      <c r="E23" s="23">
        <v>160000</v>
      </c>
    </row>
    <row r="24" spans="1:5" ht="20.100000000000001" customHeight="1">
      <c r="A24" s="77"/>
      <c r="B24" s="28">
        <v>42415</v>
      </c>
      <c r="C24" s="94" t="s">
        <v>52</v>
      </c>
      <c r="D24" s="95"/>
      <c r="E24" s="23">
        <v>430000</v>
      </c>
    </row>
    <row r="25" spans="1:5" ht="20.100000000000001" customHeight="1">
      <c r="A25" s="77"/>
      <c r="B25" s="22">
        <v>42424</v>
      </c>
      <c r="C25" s="90" t="s">
        <v>53</v>
      </c>
      <c r="D25" s="91"/>
      <c r="E25" s="26">
        <v>222000</v>
      </c>
    </row>
    <row r="26" spans="1:5" ht="20.100000000000001" customHeight="1">
      <c r="A26" s="78"/>
      <c r="B26" s="27" t="s">
        <v>22</v>
      </c>
      <c r="C26" s="87" t="s">
        <v>39</v>
      </c>
      <c r="D26" s="88"/>
      <c r="E26" s="21">
        <f>SUM(E23:E25)</f>
        <v>812000</v>
      </c>
    </row>
    <row r="27" spans="1:5" ht="20.100000000000001" customHeight="1">
      <c r="A27" s="76" t="s">
        <v>35</v>
      </c>
      <c r="B27" s="28">
        <v>42412</v>
      </c>
      <c r="C27" s="79" t="s">
        <v>36</v>
      </c>
      <c r="D27" s="80"/>
      <c r="E27" s="23">
        <v>350000</v>
      </c>
    </row>
    <row r="28" spans="1:5" ht="20.100000000000001" customHeight="1">
      <c r="A28" s="122"/>
      <c r="B28" s="28">
        <v>42419</v>
      </c>
      <c r="C28" s="81" t="s">
        <v>37</v>
      </c>
      <c r="D28" s="82"/>
      <c r="E28" s="24">
        <v>385000</v>
      </c>
    </row>
    <row r="29" spans="1:5" ht="20.100000000000001" customHeight="1">
      <c r="A29" s="78"/>
      <c r="B29" s="29" t="s">
        <v>22</v>
      </c>
      <c r="C29" s="83" t="s">
        <v>54</v>
      </c>
      <c r="D29" s="84"/>
      <c r="E29" s="30">
        <f>SUM(E27:E28)</f>
        <v>735000</v>
      </c>
    </row>
    <row r="30" spans="1:5" ht="20.100000000000001" customHeight="1">
      <c r="A30" s="85" t="s">
        <v>40</v>
      </c>
      <c r="B30" s="86"/>
      <c r="C30" s="85" t="s">
        <v>55</v>
      </c>
      <c r="D30" s="86"/>
      <c r="E30" s="31">
        <f>SUM(E29,E26,E22,E17)</f>
        <v>4343060</v>
      </c>
    </row>
  </sheetData>
  <mergeCells count="31">
    <mergeCell ref="C30:D30"/>
    <mergeCell ref="A30:B30"/>
    <mergeCell ref="C24:D24"/>
    <mergeCell ref="C25:D25"/>
    <mergeCell ref="C26:D26"/>
    <mergeCell ref="C27:D27"/>
    <mergeCell ref="C28:D28"/>
    <mergeCell ref="C29:D29"/>
    <mergeCell ref="A23:A26"/>
    <mergeCell ref="A27:A29"/>
    <mergeCell ref="A1:E1"/>
    <mergeCell ref="A4:C4"/>
    <mergeCell ref="A8:C8"/>
    <mergeCell ref="A9:C9"/>
    <mergeCell ref="C12:D12"/>
    <mergeCell ref="A5:C5"/>
    <mergeCell ref="A6:C6"/>
    <mergeCell ref="A7:C7"/>
    <mergeCell ref="A13:A17"/>
    <mergeCell ref="C18:D18"/>
    <mergeCell ref="C22:D22"/>
    <mergeCell ref="C23:D23"/>
    <mergeCell ref="C19:D19"/>
    <mergeCell ref="C16:D16"/>
    <mergeCell ref="C17:D17"/>
    <mergeCell ref="C13:D13"/>
    <mergeCell ref="C14:D14"/>
    <mergeCell ref="C15:D15"/>
    <mergeCell ref="C20:D20"/>
    <mergeCell ref="C21:D21"/>
    <mergeCell ref="A18:A22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5"/>
  <sheetViews>
    <sheetView workbookViewId="0">
      <selection activeCell="I9" sqref="I9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56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07" t="s">
        <v>3</v>
      </c>
      <c r="B4" s="108"/>
      <c r="C4" s="109"/>
      <c r="D4" s="11" t="s">
        <v>4</v>
      </c>
      <c r="E4" s="12" t="s">
        <v>5</v>
      </c>
    </row>
    <row r="5" spans="1:5" ht="20.100000000000001" customHeight="1">
      <c r="A5" s="116" t="s">
        <v>6</v>
      </c>
      <c r="B5" s="117"/>
      <c r="C5" s="118"/>
      <c r="D5" s="13" t="str">
        <f>C18</f>
        <v>5건</v>
      </c>
      <c r="E5" s="14">
        <f>E18</f>
        <v>1278200</v>
      </c>
    </row>
    <row r="6" spans="1:5" ht="20.100000000000001" customHeight="1">
      <c r="A6" s="119" t="s">
        <v>7</v>
      </c>
      <c r="B6" s="120"/>
      <c r="C6" s="121"/>
      <c r="D6" s="10" t="str">
        <f>C25</f>
        <v>6건</v>
      </c>
      <c r="E6" s="6">
        <f>E25</f>
        <v>1675000</v>
      </c>
    </row>
    <row r="7" spans="1:5" ht="20.100000000000001" customHeight="1">
      <c r="A7" s="119" t="s">
        <v>8</v>
      </c>
      <c r="B7" s="120"/>
      <c r="C7" s="121"/>
      <c r="D7" s="10" t="str">
        <f>C30</f>
        <v>4건</v>
      </c>
      <c r="E7" s="6">
        <f>E30</f>
        <v>1373830</v>
      </c>
    </row>
    <row r="8" spans="1:5" ht="20.100000000000001" customHeight="1">
      <c r="A8" s="110" t="s">
        <v>9</v>
      </c>
      <c r="B8" s="111"/>
      <c r="C8" s="112"/>
      <c r="D8" s="7" t="str">
        <f>C34</f>
        <v>3건</v>
      </c>
      <c r="E8" s="15">
        <f>E34</f>
        <v>794000</v>
      </c>
    </row>
    <row r="9" spans="1:5" ht="20.100000000000001" customHeight="1">
      <c r="A9" s="85" t="s">
        <v>10</v>
      </c>
      <c r="B9" s="113"/>
      <c r="C9" s="114"/>
      <c r="D9" s="16" t="str">
        <f>C35</f>
        <v>18건</v>
      </c>
      <c r="E9" s="17">
        <f>SUM(E5:E8)</f>
        <v>5121030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107" t="s">
        <v>14</v>
      </c>
      <c r="D12" s="115"/>
      <c r="E12" s="8" t="s">
        <v>15</v>
      </c>
    </row>
    <row r="13" spans="1:5" ht="20.100000000000001" customHeight="1">
      <c r="A13" s="89" t="s">
        <v>16</v>
      </c>
      <c r="B13" s="9">
        <v>42436</v>
      </c>
      <c r="C13" s="79" t="s">
        <v>57</v>
      </c>
      <c r="D13" s="103"/>
      <c r="E13" s="19">
        <v>221000</v>
      </c>
    </row>
    <row r="14" spans="1:5" ht="20.100000000000001" customHeight="1">
      <c r="A14" s="96"/>
      <c r="B14" s="18">
        <v>42444</v>
      </c>
      <c r="C14" s="90" t="s">
        <v>58</v>
      </c>
      <c r="D14" s="91"/>
      <c r="E14" s="24">
        <v>224000</v>
      </c>
    </row>
    <row r="15" spans="1:5" ht="20.100000000000001" customHeight="1">
      <c r="A15" s="96"/>
      <c r="B15" s="18">
        <v>42450</v>
      </c>
      <c r="C15" s="94" t="s">
        <v>59</v>
      </c>
      <c r="D15" s="95"/>
      <c r="E15" s="24">
        <v>186000</v>
      </c>
    </row>
    <row r="16" spans="1:5" ht="20.100000000000001" customHeight="1">
      <c r="A16" s="96"/>
      <c r="B16" s="18">
        <v>42452</v>
      </c>
      <c r="C16" s="94" t="s">
        <v>60</v>
      </c>
      <c r="D16" s="95"/>
      <c r="E16" s="24">
        <v>282000</v>
      </c>
    </row>
    <row r="17" spans="1:5" ht="20.100000000000001" customHeight="1">
      <c r="A17" s="97"/>
      <c r="B17" s="18">
        <v>42457</v>
      </c>
      <c r="C17" s="94" t="s">
        <v>61</v>
      </c>
      <c r="D17" s="95"/>
      <c r="E17" s="24">
        <v>365200</v>
      </c>
    </row>
    <row r="18" spans="1:5" ht="20.100000000000001" customHeight="1">
      <c r="A18" s="98"/>
      <c r="B18" s="20" t="s">
        <v>22</v>
      </c>
      <c r="C18" s="99" t="s">
        <v>23</v>
      </c>
      <c r="D18" s="100"/>
      <c r="E18" s="21">
        <f>SUM(E13:E17)</f>
        <v>1278200</v>
      </c>
    </row>
    <row r="19" spans="1:5" s="40" customFormat="1" ht="20.100000000000001" customHeight="1">
      <c r="A19" s="123" t="s">
        <v>24</v>
      </c>
      <c r="B19" s="41">
        <v>42437</v>
      </c>
      <c r="C19" s="124" t="s">
        <v>62</v>
      </c>
      <c r="D19" s="125"/>
      <c r="E19" s="42">
        <v>265000</v>
      </c>
    </row>
    <row r="20" spans="1:5" ht="20.100000000000001" customHeight="1">
      <c r="A20" s="97"/>
      <c r="B20" s="22">
        <v>42444</v>
      </c>
      <c r="C20" s="127" t="s">
        <v>63</v>
      </c>
      <c r="D20" s="128"/>
      <c r="E20" s="23">
        <v>450000</v>
      </c>
    </row>
    <row r="21" spans="1:5" ht="20.100000000000001" customHeight="1">
      <c r="A21" s="97"/>
      <c r="B21" s="22">
        <v>42447</v>
      </c>
      <c r="C21" s="129" t="s">
        <v>64</v>
      </c>
      <c r="D21" s="130"/>
      <c r="E21" s="23">
        <v>160000</v>
      </c>
    </row>
    <row r="22" spans="1:5" ht="20.100000000000001" customHeight="1">
      <c r="A22" s="97"/>
      <c r="B22" s="18">
        <v>42450</v>
      </c>
      <c r="C22" s="94" t="s">
        <v>65</v>
      </c>
      <c r="D22" s="95"/>
      <c r="E22" s="24">
        <v>288000</v>
      </c>
    </row>
    <row r="23" spans="1:5" ht="20.100000000000001" customHeight="1">
      <c r="A23" s="97"/>
      <c r="B23" s="25">
        <v>42453</v>
      </c>
      <c r="C23" s="90" t="s">
        <v>66</v>
      </c>
      <c r="D23" s="91"/>
      <c r="E23" s="26">
        <v>274000</v>
      </c>
    </row>
    <row r="24" spans="1:5" ht="20.100000000000001" customHeight="1">
      <c r="A24" s="97"/>
      <c r="B24" s="25">
        <v>42454</v>
      </c>
      <c r="C24" s="90" t="s">
        <v>67</v>
      </c>
      <c r="D24" s="91"/>
      <c r="E24" s="26">
        <v>238000</v>
      </c>
    </row>
    <row r="25" spans="1:5" ht="20.100000000000001" customHeight="1">
      <c r="A25" s="98"/>
      <c r="B25" s="27" t="s">
        <v>22</v>
      </c>
      <c r="C25" s="87" t="s">
        <v>68</v>
      </c>
      <c r="D25" s="88"/>
      <c r="E25" s="21">
        <f>SUM(E19:E24)</f>
        <v>1675000</v>
      </c>
    </row>
    <row r="26" spans="1:5" ht="20.100000000000001" customHeight="1">
      <c r="A26" s="89" t="s">
        <v>29</v>
      </c>
      <c r="B26" s="28">
        <v>42443</v>
      </c>
      <c r="C26" s="79" t="s">
        <v>69</v>
      </c>
      <c r="D26" s="93"/>
      <c r="E26" s="23">
        <v>450000</v>
      </c>
    </row>
    <row r="27" spans="1:5" ht="20.100000000000001" customHeight="1">
      <c r="A27" s="77"/>
      <c r="B27" s="28">
        <v>42444</v>
      </c>
      <c r="C27" s="94" t="s">
        <v>70</v>
      </c>
      <c r="D27" s="95"/>
      <c r="E27" s="23">
        <v>480000</v>
      </c>
    </row>
    <row r="28" spans="1:5" ht="20.100000000000001" customHeight="1">
      <c r="A28" s="77"/>
      <c r="B28" s="28">
        <v>42445</v>
      </c>
      <c r="C28" s="94" t="s">
        <v>71</v>
      </c>
      <c r="D28" s="95"/>
      <c r="E28" s="23">
        <v>178400</v>
      </c>
    </row>
    <row r="29" spans="1:5" ht="20.100000000000001" customHeight="1">
      <c r="A29" s="77"/>
      <c r="B29" s="28">
        <v>42458</v>
      </c>
      <c r="C29" s="94" t="s">
        <v>72</v>
      </c>
      <c r="D29" s="95"/>
      <c r="E29" s="23">
        <v>265430</v>
      </c>
    </row>
    <row r="30" spans="1:5" ht="20.100000000000001" customHeight="1">
      <c r="A30" s="78"/>
      <c r="B30" s="27" t="s">
        <v>22</v>
      </c>
      <c r="C30" s="87" t="s">
        <v>34</v>
      </c>
      <c r="D30" s="88"/>
      <c r="E30" s="21">
        <f>SUM(E26:E29)</f>
        <v>1373830</v>
      </c>
    </row>
    <row r="31" spans="1:5" ht="20.100000000000001" customHeight="1">
      <c r="A31" s="76" t="s">
        <v>35</v>
      </c>
      <c r="B31" s="28">
        <v>42433</v>
      </c>
      <c r="C31" s="79" t="s">
        <v>36</v>
      </c>
      <c r="D31" s="93"/>
      <c r="E31" s="23">
        <v>62000</v>
      </c>
    </row>
    <row r="32" spans="1:5" ht="20.100000000000001" customHeight="1">
      <c r="A32" s="122"/>
      <c r="B32" s="28">
        <v>42445</v>
      </c>
      <c r="C32" s="131" t="s">
        <v>36</v>
      </c>
      <c r="D32" s="132"/>
      <c r="E32" s="23">
        <v>350000</v>
      </c>
    </row>
    <row r="33" spans="1:5" ht="20.100000000000001" customHeight="1">
      <c r="A33" s="122"/>
      <c r="B33" s="28">
        <v>42446</v>
      </c>
      <c r="C33" s="81" t="s">
        <v>37</v>
      </c>
      <c r="D33" s="82"/>
      <c r="E33" s="24">
        <v>382000</v>
      </c>
    </row>
    <row r="34" spans="1:5" ht="20.100000000000001" customHeight="1">
      <c r="A34" s="126"/>
      <c r="B34" s="27" t="s">
        <v>22</v>
      </c>
      <c r="C34" s="83" t="s">
        <v>39</v>
      </c>
      <c r="D34" s="84"/>
      <c r="E34" s="30">
        <f>SUM(E31:E33)</f>
        <v>794000</v>
      </c>
    </row>
    <row r="35" spans="1:5" ht="20.100000000000001" customHeight="1">
      <c r="A35" s="85" t="s">
        <v>40</v>
      </c>
      <c r="B35" s="86"/>
      <c r="C35" s="85" t="s">
        <v>73</v>
      </c>
      <c r="D35" s="86"/>
      <c r="E35" s="31">
        <f>SUM(E34,E30,E25,E18)</f>
        <v>5121030</v>
      </c>
    </row>
  </sheetData>
  <mergeCells count="36">
    <mergeCell ref="C31:D31"/>
    <mergeCell ref="C32:D32"/>
    <mergeCell ref="C28:D28"/>
    <mergeCell ref="C20:D20"/>
    <mergeCell ref="C21:D21"/>
    <mergeCell ref="C22:D22"/>
    <mergeCell ref="C30:D30"/>
    <mergeCell ref="C26:D26"/>
    <mergeCell ref="C27:D27"/>
    <mergeCell ref="C23:D23"/>
    <mergeCell ref="C24:D24"/>
    <mergeCell ref="C25:D25"/>
    <mergeCell ref="A1:E1"/>
    <mergeCell ref="A4:C4"/>
    <mergeCell ref="A8:C8"/>
    <mergeCell ref="A9:C9"/>
    <mergeCell ref="C12:D12"/>
    <mergeCell ref="A7:C7"/>
    <mergeCell ref="A5:C5"/>
    <mergeCell ref="A6:C6"/>
    <mergeCell ref="C29:D29"/>
    <mergeCell ref="A35:B35"/>
    <mergeCell ref="C35:D35"/>
    <mergeCell ref="C34:D34"/>
    <mergeCell ref="C13:D13"/>
    <mergeCell ref="A13:A18"/>
    <mergeCell ref="C14:D14"/>
    <mergeCell ref="C16:D16"/>
    <mergeCell ref="C17:D17"/>
    <mergeCell ref="C18:D18"/>
    <mergeCell ref="C19:D19"/>
    <mergeCell ref="C15:D15"/>
    <mergeCell ref="A19:A25"/>
    <mergeCell ref="A26:A30"/>
    <mergeCell ref="A31:A34"/>
    <mergeCell ref="C33:D3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8"/>
  <sheetViews>
    <sheetView workbookViewId="0">
      <selection activeCell="A35" sqref="A35:A37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74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07" t="s">
        <v>3</v>
      </c>
      <c r="B4" s="108"/>
      <c r="C4" s="109"/>
      <c r="D4" s="11" t="s">
        <v>4</v>
      </c>
      <c r="E4" s="12" t="s">
        <v>5</v>
      </c>
    </row>
    <row r="5" spans="1:5" ht="20.100000000000001" customHeight="1">
      <c r="A5" s="116" t="s">
        <v>6</v>
      </c>
      <c r="B5" s="117"/>
      <c r="C5" s="118"/>
      <c r="D5" s="13" t="str">
        <f>C18</f>
        <v>5건</v>
      </c>
      <c r="E5" s="14">
        <f>E18</f>
        <v>1325700</v>
      </c>
    </row>
    <row r="6" spans="1:5" ht="20.100000000000001" customHeight="1">
      <c r="A6" s="119" t="s">
        <v>7</v>
      </c>
      <c r="B6" s="120"/>
      <c r="C6" s="121"/>
      <c r="D6" s="10" t="str">
        <f>C25</f>
        <v>6건</v>
      </c>
      <c r="E6" s="6">
        <f>E25</f>
        <v>1779600</v>
      </c>
    </row>
    <row r="7" spans="1:5" ht="20.100000000000001" customHeight="1">
      <c r="A7" s="119" t="s">
        <v>8</v>
      </c>
      <c r="B7" s="120"/>
      <c r="C7" s="121"/>
      <c r="D7" s="10" t="str">
        <f>C34</f>
        <v>8건</v>
      </c>
      <c r="E7" s="6">
        <f>E34</f>
        <v>1565300</v>
      </c>
    </row>
    <row r="8" spans="1:5" ht="20.100000000000001" customHeight="1">
      <c r="A8" s="110" t="s">
        <v>75</v>
      </c>
      <c r="B8" s="111"/>
      <c r="C8" s="112"/>
      <c r="D8" s="7" t="str">
        <f>C37</f>
        <v>2건</v>
      </c>
      <c r="E8" s="15">
        <f>E37</f>
        <v>975890</v>
      </c>
    </row>
    <row r="9" spans="1:5" ht="20.100000000000001" customHeight="1">
      <c r="A9" s="85" t="s">
        <v>10</v>
      </c>
      <c r="B9" s="113"/>
      <c r="C9" s="114"/>
      <c r="D9" s="16" t="str">
        <f>C38</f>
        <v>21건</v>
      </c>
      <c r="E9" s="17">
        <f>SUM(E5:E8)</f>
        <v>5646490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107" t="s">
        <v>14</v>
      </c>
      <c r="D12" s="115"/>
      <c r="E12" s="8" t="s">
        <v>15</v>
      </c>
    </row>
    <row r="13" spans="1:5" ht="20.100000000000001" customHeight="1">
      <c r="A13" s="89" t="s">
        <v>16</v>
      </c>
      <c r="B13" s="9">
        <v>42377</v>
      </c>
      <c r="C13" s="79" t="s">
        <v>76</v>
      </c>
      <c r="D13" s="103"/>
      <c r="E13" s="19">
        <v>337000</v>
      </c>
    </row>
    <row r="14" spans="1:5" ht="20.100000000000001" customHeight="1">
      <c r="A14" s="96"/>
      <c r="B14" s="9">
        <v>42380</v>
      </c>
      <c r="C14" s="79" t="s">
        <v>77</v>
      </c>
      <c r="D14" s="103"/>
      <c r="E14" s="19">
        <v>365000</v>
      </c>
    </row>
    <row r="15" spans="1:5" ht="20.100000000000001" customHeight="1">
      <c r="A15" s="96"/>
      <c r="B15" s="9">
        <v>42387</v>
      </c>
      <c r="C15" s="79" t="s">
        <v>78</v>
      </c>
      <c r="D15" s="103"/>
      <c r="E15" s="19">
        <v>31200</v>
      </c>
    </row>
    <row r="16" spans="1:5" ht="20.100000000000001" customHeight="1">
      <c r="A16" s="96"/>
      <c r="B16" s="9">
        <v>42388</v>
      </c>
      <c r="C16" s="79" t="s">
        <v>79</v>
      </c>
      <c r="D16" s="103"/>
      <c r="E16" s="19">
        <v>359500</v>
      </c>
    </row>
    <row r="17" spans="1:5" ht="20.100000000000001" customHeight="1">
      <c r="A17" s="97"/>
      <c r="B17" s="9">
        <v>42396</v>
      </c>
      <c r="C17" s="79" t="s">
        <v>80</v>
      </c>
      <c r="D17" s="103"/>
      <c r="E17" s="24">
        <v>233000</v>
      </c>
    </row>
    <row r="18" spans="1:5" ht="20.100000000000001" customHeight="1">
      <c r="A18" s="98"/>
      <c r="B18" s="20" t="s">
        <v>22</v>
      </c>
      <c r="C18" s="99" t="s">
        <v>81</v>
      </c>
      <c r="D18" s="100"/>
      <c r="E18" s="21">
        <f>SUM(E13:E17)</f>
        <v>1325700</v>
      </c>
    </row>
    <row r="19" spans="1:5" ht="20.100000000000001" customHeight="1">
      <c r="A19" s="123" t="s">
        <v>82</v>
      </c>
      <c r="B19" s="22" t="s">
        <v>83</v>
      </c>
      <c r="C19" s="101" t="s">
        <v>84</v>
      </c>
      <c r="D19" s="102"/>
      <c r="E19" s="23">
        <v>377000</v>
      </c>
    </row>
    <row r="20" spans="1:5" ht="20.100000000000001" customHeight="1">
      <c r="A20" s="97"/>
      <c r="B20" s="18" t="s">
        <v>85</v>
      </c>
      <c r="C20" s="101" t="s">
        <v>86</v>
      </c>
      <c r="D20" s="102"/>
      <c r="E20" s="24">
        <v>57000</v>
      </c>
    </row>
    <row r="21" spans="1:5" ht="20.100000000000001" customHeight="1">
      <c r="A21" s="97"/>
      <c r="B21" s="25" t="s">
        <v>85</v>
      </c>
      <c r="C21" s="101" t="s">
        <v>87</v>
      </c>
      <c r="D21" s="102"/>
      <c r="E21" s="26">
        <v>306000</v>
      </c>
    </row>
    <row r="22" spans="1:5" ht="20.100000000000001" customHeight="1">
      <c r="A22" s="97"/>
      <c r="B22" s="25" t="s">
        <v>88</v>
      </c>
      <c r="C22" s="101" t="s">
        <v>89</v>
      </c>
      <c r="D22" s="102"/>
      <c r="E22" s="26">
        <v>308000</v>
      </c>
    </row>
    <row r="23" spans="1:5" ht="20.100000000000001" customHeight="1">
      <c r="A23" s="97"/>
      <c r="B23" s="25" t="s">
        <v>90</v>
      </c>
      <c r="C23" s="101" t="s">
        <v>87</v>
      </c>
      <c r="D23" s="102"/>
      <c r="E23" s="26">
        <v>471600</v>
      </c>
    </row>
    <row r="24" spans="1:5" ht="20.100000000000001" customHeight="1">
      <c r="A24" s="97"/>
      <c r="B24" s="25" t="s">
        <v>91</v>
      </c>
      <c r="C24" s="101" t="s">
        <v>92</v>
      </c>
      <c r="D24" s="102"/>
      <c r="E24" s="26">
        <v>260000</v>
      </c>
    </row>
    <row r="25" spans="1:5" ht="20.100000000000001" customHeight="1">
      <c r="A25" s="98"/>
      <c r="B25" s="27" t="s">
        <v>22</v>
      </c>
      <c r="C25" s="87" t="s">
        <v>93</v>
      </c>
      <c r="D25" s="88"/>
      <c r="E25" s="21">
        <f>SUM(E19:E24)</f>
        <v>1779600</v>
      </c>
    </row>
    <row r="26" spans="1:5" ht="20.100000000000001" customHeight="1">
      <c r="A26" s="89" t="s">
        <v>29</v>
      </c>
      <c r="B26" s="28" t="s">
        <v>83</v>
      </c>
      <c r="C26" s="133" t="s">
        <v>94</v>
      </c>
      <c r="D26" s="134"/>
      <c r="E26" s="23">
        <v>250000</v>
      </c>
    </row>
    <row r="27" spans="1:5" ht="20.100000000000001" customHeight="1">
      <c r="A27" s="77"/>
      <c r="B27" s="28" t="s">
        <v>85</v>
      </c>
      <c r="C27" s="133" t="s">
        <v>95</v>
      </c>
      <c r="D27" s="134"/>
      <c r="E27" s="23">
        <v>48000</v>
      </c>
    </row>
    <row r="28" spans="1:5" ht="20.100000000000001" customHeight="1">
      <c r="A28" s="77"/>
      <c r="B28" s="22" t="s">
        <v>96</v>
      </c>
      <c r="C28" s="133" t="s">
        <v>97</v>
      </c>
      <c r="D28" s="134"/>
      <c r="E28" s="26">
        <v>430000</v>
      </c>
    </row>
    <row r="29" spans="1:5" ht="20.100000000000001" customHeight="1">
      <c r="A29" s="77"/>
      <c r="B29" s="22" t="s">
        <v>98</v>
      </c>
      <c r="C29" s="133" t="s">
        <v>99</v>
      </c>
      <c r="D29" s="134"/>
      <c r="E29" s="24">
        <v>41300</v>
      </c>
    </row>
    <row r="30" spans="1:5" ht="20.100000000000001" customHeight="1">
      <c r="A30" s="77"/>
      <c r="B30" s="22" t="s">
        <v>100</v>
      </c>
      <c r="C30" s="133" t="s">
        <v>101</v>
      </c>
      <c r="D30" s="134"/>
      <c r="E30" s="26">
        <v>64000</v>
      </c>
    </row>
    <row r="31" spans="1:5" ht="20.100000000000001" customHeight="1">
      <c r="A31" s="77"/>
      <c r="B31" s="22" t="s">
        <v>102</v>
      </c>
      <c r="C31" s="133" t="s">
        <v>103</v>
      </c>
      <c r="D31" s="134"/>
      <c r="E31" s="26">
        <v>135000</v>
      </c>
    </row>
    <row r="32" spans="1:5" ht="20.100000000000001" customHeight="1">
      <c r="A32" s="77"/>
      <c r="B32" s="22" t="s">
        <v>102</v>
      </c>
      <c r="C32" s="133" t="s">
        <v>104</v>
      </c>
      <c r="D32" s="134"/>
      <c r="E32" s="26">
        <v>497000</v>
      </c>
    </row>
    <row r="33" spans="1:5" ht="20.100000000000001" customHeight="1">
      <c r="A33" s="77"/>
      <c r="B33" s="22" t="s">
        <v>105</v>
      </c>
      <c r="C33" s="133" t="s">
        <v>106</v>
      </c>
      <c r="D33" s="134"/>
      <c r="E33" s="26">
        <v>100000</v>
      </c>
    </row>
    <row r="34" spans="1:5" ht="20.100000000000001" customHeight="1">
      <c r="A34" s="78"/>
      <c r="B34" s="27" t="s">
        <v>22</v>
      </c>
      <c r="C34" s="87" t="s">
        <v>107</v>
      </c>
      <c r="D34" s="88"/>
      <c r="E34" s="21">
        <f>SUM(E26:E33)</f>
        <v>1565300</v>
      </c>
    </row>
    <row r="35" spans="1:5" ht="20.100000000000001" customHeight="1">
      <c r="A35" s="76" t="s">
        <v>108</v>
      </c>
      <c r="B35" s="28" t="s">
        <v>109</v>
      </c>
      <c r="C35" s="79" t="s">
        <v>36</v>
      </c>
      <c r="D35" s="80"/>
      <c r="E35" s="23">
        <v>271700</v>
      </c>
    </row>
    <row r="36" spans="1:5" ht="20.100000000000001" customHeight="1">
      <c r="A36" s="77"/>
      <c r="B36" s="28" t="s">
        <v>109</v>
      </c>
      <c r="C36" s="81" t="s">
        <v>37</v>
      </c>
      <c r="D36" s="82"/>
      <c r="E36" s="24">
        <v>704190</v>
      </c>
    </row>
    <row r="37" spans="1:5" ht="20.100000000000001" customHeight="1">
      <c r="A37" s="78"/>
      <c r="B37" s="29" t="s">
        <v>22</v>
      </c>
      <c r="C37" s="83" t="s">
        <v>110</v>
      </c>
      <c r="D37" s="84"/>
      <c r="E37" s="30">
        <f>SUM(E35:E36)</f>
        <v>975890</v>
      </c>
    </row>
    <row r="38" spans="1:5" ht="20.100000000000001" customHeight="1">
      <c r="A38" s="85" t="s">
        <v>40</v>
      </c>
      <c r="B38" s="86"/>
      <c r="C38" s="85" t="s">
        <v>111</v>
      </c>
      <c r="D38" s="86"/>
      <c r="E38" s="31">
        <f>SUM(E18,E25,E34,E37)</f>
        <v>5646490</v>
      </c>
    </row>
  </sheetData>
  <mergeCells count="39">
    <mergeCell ref="A35:A37"/>
    <mergeCell ref="C35:D35"/>
    <mergeCell ref="C36:D36"/>
    <mergeCell ref="C37:D37"/>
    <mergeCell ref="A38:B38"/>
    <mergeCell ref="C38:D38"/>
    <mergeCell ref="C31:D31"/>
    <mergeCell ref="C32:D32"/>
    <mergeCell ref="C33:D33"/>
    <mergeCell ref="C34:D34"/>
    <mergeCell ref="A26:A34"/>
    <mergeCell ref="C30:D30"/>
    <mergeCell ref="C24:D24"/>
    <mergeCell ref="C25:D25"/>
    <mergeCell ref="C27:D27"/>
    <mergeCell ref="C28:D28"/>
    <mergeCell ref="C29:D29"/>
    <mergeCell ref="C26:D26"/>
    <mergeCell ref="A19:A25"/>
    <mergeCell ref="A1:E1"/>
    <mergeCell ref="A4:C4"/>
    <mergeCell ref="A8:C8"/>
    <mergeCell ref="A9:C9"/>
    <mergeCell ref="C12:D12"/>
    <mergeCell ref="A5:C5"/>
    <mergeCell ref="A6:C6"/>
    <mergeCell ref="A7:C7"/>
    <mergeCell ref="C20:D20"/>
    <mergeCell ref="A13:A18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H41" sqref="H4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112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41" t="s">
        <v>3</v>
      </c>
      <c r="B4" s="141"/>
      <c r="C4" s="141"/>
      <c r="D4" s="8" t="s">
        <v>4</v>
      </c>
      <c r="E4" s="8" t="s">
        <v>5</v>
      </c>
    </row>
    <row r="5" spans="1:5" ht="20.100000000000001" customHeight="1">
      <c r="A5" s="142" t="s">
        <v>6</v>
      </c>
      <c r="B5" s="142"/>
      <c r="C5" s="142"/>
      <c r="D5" s="43" t="str">
        <f>C22</f>
        <v>9건</v>
      </c>
      <c r="E5" s="44" t="s">
        <v>113</v>
      </c>
    </row>
    <row r="6" spans="1:5" ht="20.100000000000001" customHeight="1">
      <c r="A6" s="142" t="s">
        <v>7</v>
      </c>
      <c r="B6" s="142"/>
      <c r="C6" s="142"/>
      <c r="D6" s="43" t="str">
        <f>C28</f>
        <v>5건</v>
      </c>
      <c r="E6" s="44" t="s">
        <v>114</v>
      </c>
    </row>
    <row r="7" spans="1:5" ht="20.100000000000001" customHeight="1">
      <c r="A7" s="142" t="s">
        <v>8</v>
      </c>
      <c r="B7" s="142"/>
      <c r="C7" s="142"/>
      <c r="D7" s="43" t="str">
        <f>C37</f>
        <v>8건</v>
      </c>
      <c r="E7" s="44" t="s">
        <v>115</v>
      </c>
    </row>
    <row r="8" spans="1:5" ht="20.100000000000001" customHeight="1">
      <c r="A8" s="142" t="s">
        <v>75</v>
      </c>
      <c r="B8" s="142"/>
      <c r="C8" s="142"/>
      <c r="D8" s="43" t="str">
        <f>C40</f>
        <v>2건</v>
      </c>
      <c r="E8" s="44" t="s">
        <v>116</v>
      </c>
    </row>
    <row r="9" spans="1:5" ht="20.100000000000001" customHeight="1">
      <c r="A9" s="143" t="s">
        <v>10</v>
      </c>
      <c r="B9" s="143"/>
      <c r="C9" s="143"/>
      <c r="D9" s="45" t="str">
        <f>C41</f>
        <v>19건</v>
      </c>
      <c r="E9" s="46" t="s">
        <v>117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 thickBot="1">
      <c r="A11" s="4" t="s">
        <v>11</v>
      </c>
      <c r="B11" s="3"/>
      <c r="C11" s="2"/>
      <c r="D11" s="2"/>
      <c r="E11" s="2"/>
    </row>
    <row r="12" spans="1:5" ht="20.100000000000001" customHeight="1" thickBot="1">
      <c r="A12" s="47" t="s">
        <v>12</v>
      </c>
      <c r="B12" s="48" t="s">
        <v>13</v>
      </c>
      <c r="C12" s="144" t="s">
        <v>14</v>
      </c>
      <c r="D12" s="144"/>
      <c r="E12" s="49" t="s">
        <v>15</v>
      </c>
    </row>
    <row r="13" spans="1:5" ht="20.100000000000001" customHeight="1">
      <c r="A13" s="145" t="s">
        <v>16</v>
      </c>
      <c r="B13" s="50">
        <v>42402</v>
      </c>
      <c r="C13" s="137" t="s">
        <v>118</v>
      </c>
      <c r="D13" s="138"/>
      <c r="E13" s="51">
        <f>473000</f>
        <v>473000</v>
      </c>
    </row>
    <row r="14" spans="1:5" ht="20.100000000000001" customHeight="1">
      <c r="A14" s="146"/>
      <c r="B14" s="52">
        <v>42403</v>
      </c>
      <c r="C14" s="139" t="s">
        <v>119</v>
      </c>
      <c r="D14" s="140"/>
      <c r="E14" s="53">
        <f>107000</f>
        <v>107000</v>
      </c>
    </row>
    <row r="15" spans="1:5" ht="20.100000000000001" customHeight="1">
      <c r="A15" s="146"/>
      <c r="B15" s="52">
        <v>42411</v>
      </c>
      <c r="C15" s="136" t="s">
        <v>120</v>
      </c>
      <c r="D15" s="136"/>
      <c r="E15" s="53">
        <f>344000</f>
        <v>344000</v>
      </c>
    </row>
    <row r="16" spans="1:5" ht="20.100000000000001" customHeight="1">
      <c r="A16" s="146"/>
      <c r="B16" s="52">
        <v>42412</v>
      </c>
      <c r="C16" s="136" t="s">
        <v>121</v>
      </c>
      <c r="D16" s="136"/>
      <c r="E16" s="53">
        <f>150000+467000</f>
        <v>617000</v>
      </c>
    </row>
    <row r="17" spans="1:5" ht="20.100000000000001" customHeight="1">
      <c r="A17" s="146"/>
      <c r="B17" s="52">
        <v>42417</v>
      </c>
      <c r="C17" s="136" t="s">
        <v>121</v>
      </c>
      <c r="D17" s="136"/>
      <c r="E17" s="53">
        <f>240000</f>
        <v>240000</v>
      </c>
    </row>
    <row r="18" spans="1:5" ht="20.100000000000001" customHeight="1">
      <c r="A18" s="146"/>
      <c r="B18" s="52">
        <v>42418</v>
      </c>
      <c r="C18" s="136" t="s">
        <v>120</v>
      </c>
      <c r="D18" s="136"/>
      <c r="E18" s="53">
        <f>155000</f>
        <v>155000</v>
      </c>
    </row>
    <row r="19" spans="1:5" ht="20.100000000000001" customHeight="1">
      <c r="A19" s="146"/>
      <c r="B19" s="52">
        <v>42419</v>
      </c>
      <c r="C19" s="136" t="s">
        <v>122</v>
      </c>
      <c r="D19" s="136"/>
      <c r="E19" s="53">
        <f>310000</f>
        <v>310000</v>
      </c>
    </row>
    <row r="20" spans="1:5" ht="20.100000000000001" customHeight="1">
      <c r="A20" s="146"/>
      <c r="B20" s="52">
        <v>42422</v>
      </c>
      <c r="C20" s="136" t="s">
        <v>120</v>
      </c>
      <c r="D20" s="136"/>
      <c r="E20" s="53">
        <f>225000</f>
        <v>225000</v>
      </c>
    </row>
    <row r="21" spans="1:5" ht="20.100000000000001" customHeight="1">
      <c r="A21" s="147"/>
      <c r="B21" s="52">
        <v>42426</v>
      </c>
      <c r="C21" s="135" t="s">
        <v>123</v>
      </c>
      <c r="D21" s="135"/>
      <c r="E21" s="54">
        <f>325000</f>
        <v>325000</v>
      </c>
    </row>
    <row r="22" spans="1:5" ht="20.100000000000001" customHeight="1" thickBot="1">
      <c r="A22" s="148"/>
      <c r="B22" s="55" t="s">
        <v>22</v>
      </c>
      <c r="C22" s="149" t="s">
        <v>124</v>
      </c>
      <c r="D22" s="149"/>
      <c r="E22" s="56">
        <f>SUM(E13:E21)</f>
        <v>2796000</v>
      </c>
    </row>
    <row r="23" spans="1:5" ht="20.100000000000001" customHeight="1">
      <c r="A23" s="150" t="s">
        <v>82</v>
      </c>
      <c r="B23" s="57">
        <v>42401</v>
      </c>
      <c r="C23" s="157" t="s">
        <v>125</v>
      </c>
      <c r="D23" s="157"/>
      <c r="E23" s="58">
        <f>191000</f>
        <v>191000</v>
      </c>
    </row>
    <row r="24" spans="1:5" ht="20.100000000000001" customHeight="1">
      <c r="A24" s="147"/>
      <c r="B24" s="59">
        <v>42416</v>
      </c>
      <c r="C24" s="135" t="s">
        <v>126</v>
      </c>
      <c r="D24" s="135"/>
      <c r="E24" s="54">
        <f>163000</f>
        <v>163000</v>
      </c>
    </row>
    <row r="25" spans="1:5" ht="20.100000000000001" customHeight="1">
      <c r="A25" s="147"/>
      <c r="B25" s="59">
        <v>42419</v>
      </c>
      <c r="C25" s="155" t="s">
        <v>127</v>
      </c>
      <c r="D25" s="156"/>
      <c r="E25" s="54">
        <f>253000</f>
        <v>253000</v>
      </c>
    </row>
    <row r="26" spans="1:5" ht="20.100000000000001" customHeight="1">
      <c r="A26" s="147"/>
      <c r="B26" s="59">
        <v>42425</v>
      </c>
      <c r="C26" s="135" t="s">
        <v>128</v>
      </c>
      <c r="D26" s="135"/>
      <c r="E26" s="54">
        <f>480000+234400</f>
        <v>714400</v>
      </c>
    </row>
    <row r="27" spans="1:5" ht="20.100000000000001" customHeight="1">
      <c r="A27" s="147"/>
      <c r="B27" s="59">
        <v>42429</v>
      </c>
      <c r="C27" s="135" t="s">
        <v>129</v>
      </c>
      <c r="D27" s="135"/>
      <c r="E27" s="54">
        <f>485000+362000</f>
        <v>847000</v>
      </c>
    </row>
    <row r="28" spans="1:5" ht="20.100000000000001" customHeight="1" thickBot="1">
      <c r="A28" s="148"/>
      <c r="B28" s="60" t="s">
        <v>22</v>
      </c>
      <c r="C28" s="154" t="s">
        <v>81</v>
      </c>
      <c r="D28" s="154"/>
      <c r="E28" s="56">
        <f>SUM(E23:E27)</f>
        <v>2168400</v>
      </c>
    </row>
    <row r="29" spans="1:5" ht="20.100000000000001" customHeight="1">
      <c r="A29" s="145" t="s">
        <v>29</v>
      </c>
      <c r="B29" s="50" t="s">
        <v>130</v>
      </c>
      <c r="C29" s="137" t="s">
        <v>131</v>
      </c>
      <c r="D29" s="137"/>
      <c r="E29" s="58">
        <v>165000</v>
      </c>
    </row>
    <row r="30" spans="1:5" ht="20.100000000000001" customHeight="1">
      <c r="A30" s="151"/>
      <c r="B30" s="52" t="s">
        <v>132</v>
      </c>
      <c r="C30" s="136" t="s">
        <v>133</v>
      </c>
      <c r="D30" s="136"/>
      <c r="E30" s="61">
        <v>77500</v>
      </c>
    </row>
    <row r="31" spans="1:5" ht="20.100000000000001" customHeight="1">
      <c r="A31" s="151"/>
      <c r="B31" s="62" t="s">
        <v>134</v>
      </c>
      <c r="C31" s="135" t="s">
        <v>135</v>
      </c>
      <c r="D31" s="135"/>
      <c r="E31" s="54">
        <v>300000</v>
      </c>
    </row>
    <row r="32" spans="1:5" ht="20.100000000000001" customHeight="1">
      <c r="A32" s="151"/>
      <c r="B32" s="62" t="s">
        <v>136</v>
      </c>
      <c r="C32" s="135" t="s">
        <v>137</v>
      </c>
      <c r="D32" s="135"/>
      <c r="E32" s="54">
        <v>282000</v>
      </c>
    </row>
    <row r="33" spans="1:5" ht="20.100000000000001" customHeight="1">
      <c r="A33" s="151"/>
      <c r="B33" s="62" t="s">
        <v>138</v>
      </c>
      <c r="C33" s="155" t="s">
        <v>139</v>
      </c>
      <c r="D33" s="156"/>
      <c r="E33" s="54">
        <v>55000</v>
      </c>
    </row>
    <row r="34" spans="1:5" ht="20.100000000000001" customHeight="1">
      <c r="A34" s="151"/>
      <c r="B34" s="62" t="s">
        <v>140</v>
      </c>
      <c r="C34" s="135" t="s">
        <v>141</v>
      </c>
      <c r="D34" s="135"/>
      <c r="E34" s="54">
        <v>116000</v>
      </c>
    </row>
    <row r="35" spans="1:5" ht="20.100000000000001" customHeight="1">
      <c r="A35" s="151"/>
      <c r="B35" s="62" t="s">
        <v>142</v>
      </c>
      <c r="C35" s="135" t="s">
        <v>143</v>
      </c>
      <c r="D35" s="135"/>
      <c r="E35" s="54">
        <v>109000</v>
      </c>
    </row>
    <row r="36" spans="1:5" ht="20.100000000000001" customHeight="1">
      <c r="A36" s="151"/>
      <c r="B36" s="62" t="s">
        <v>144</v>
      </c>
      <c r="C36" s="135" t="s">
        <v>145</v>
      </c>
      <c r="D36" s="153"/>
      <c r="E36" s="54">
        <v>60000</v>
      </c>
    </row>
    <row r="37" spans="1:5" ht="20.100000000000001" customHeight="1" thickBot="1">
      <c r="A37" s="152"/>
      <c r="B37" s="60" t="s">
        <v>22</v>
      </c>
      <c r="C37" s="154" t="s">
        <v>107</v>
      </c>
      <c r="D37" s="154"/>
      <c r="E37" s="56">
        <f>SUM(E29:E36)</f>
        <v>1164500</v>
      </c>
    </row>
    <row r="38" spans="1:5" ht="20.100000000000001" customHeight="1">
      <c r="A38" s="76" t="s">
        <v>108</v>
      </c>
      <c r="B38" s="50" t="s">
        <v>195</v>
      </c>
      <c r="C38" s="137" t="s">
        <v>36</v>
      </c>
      <c r="D38" s="158"/>
      <c r="E38" s="58">
        <f>12500+56070+18000+2800+65000+48000+50000+107000+25000+35000+4900</f>
        <v>424270</v>
      </c>
    </row>
    <row r="39" spans="1:5" ht="20.100000000000001" customHeight="1">
      <c r="A39" s="77"/>
      <c r="B39" s="52" t="s">
        <v>195</v>
      </c>
      <c r="C39" s="159" t="s">
        <v>37</v>
      </c>
      <c r="D39" s="159"/>
      <c r="E39" s="54">
        <f>242770+210000+52500</f>
        <v>505270</v>
      </c>
    </row>
    <row r="40" spans="1:5" ht="20.100000000000001" customHeight="1" thickBot="1">
      <c r="A40" s="78"/>
      <c r="B40" s="63" t="s">
        <v>22</v>
      </c>
      <c r="C40" s="160" t="s">
        <v>110</v>
      </c>
      <c r="D40" s="160"/>
      <c r="E40" s="64">
        <f>SUM(E38:E39)</f>
        <v>929540</v>
      </c>
    </row>
    <row r="41" spans="1:5" ht="20.100000000000001" customHeight="1" thickBot="1">
      <c r="A41" s="161" t="s">
        <v>146</v>
      </c>
      <c r="B41" s="162"/>
      <c r="C41" s="163" t="s">
        <v>147</v>
      </c>
      <c r="D41" s="163"/>
      <c r="E41" s="65">
        <f>SUM(E22,E28,E37,E40)</f>
        <v>7058440</v>
      </c>
    </row>
  </sheetData>
  <mergeCells count="42">
    <mergeCell ref="A38:A40"/>
    <mergeCell ref="C38:D38"/>
    <mergeCell ref="C39:D39"/>
    <mergeCell ref="C40:D40"/>
    <mergeCell ref="A41:B41"/>
    <mergeCell ref="C41:D41"/>
    <mergeCell ref="C31:D31"/>
    <mergeCell ref="A23:A28"/>
    <mergeCell ref="A29:A37"/>
    <mergeCell ref="C36:D36"/>
    <mergeCell ref="C37:D37"/>
    <mergeCell ref="C25:D25"/>
    <mergeCell ref="C26:D26"/>
    <mergeCell ref="C27:D27"/>
    <mergeCell ref="C28:D28"/>
    <mergeCell ref="C29:D29"/>
    <mergeCell ref="C34:D34"/>
    <mergeCell ref="C35:D35"/>
    <mergeCell ref="C32:D32"/>
    <mergeCell ref="C33:D33"/>
    <mergeCell ref="C23:D23"/>
    <mergeCell ref="A13:A22"/>
    <mergeCell ref="C20:D20"/>
    <mergeCell ref="C21:D21"/>
    <mergeCell ref="C22:D22"/>
    <mergeCell ref="C30:D30"/>
    <mergeCell ref="A1:E1"/>
    <mergeCell ref="A4:C4"/>
    <mergeCell ref="A8:C8"/>
    <mergeCell ref="A9:C9"/>
    <mergeCell ref="C12:D12"/>
    <mergeCell ref="A5:C5"/>
    <mergeCell ref="A6:C6"/>
    <mergeCell ref="A7:C7"/>
    <mergeCell ref="C24:D24"/>
    <mergeCell ref="C19:D19"/>
    <mergeCell ref="C13:D13"/>
    <mergeCell ref="C14:D14"/>
    <mergeCell ref="C15:D15"/>
    <mergeCell ref="C16:D16"/>
    <mergeCell ref="C17:D17"/>
    <mergeCell ref="C18:D18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topLeftCell="A10" workbookViewId="0">
      <selection activeCell="H6" sqref="H6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04" t="s">
        <v>196</v>
      </c>
      <c r="B1" s="105"/>
      <c r="C1" s="105"/>
      <c r="D1" s="105"/>
      <c r="E1" s="106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07" t="s">
        <v>3</v>
      </c>
      <c r="B4" s="108"/>
      <c r="C4" s="109"/>
      <c r="D4" s="11" t="s">
        <v>4</v>
      </c>
      <c r="E4" s="12" t="s">
        <v>5</v>
      </c>
    </row>
    <row r="5" spans="1:5" ht="20.100000000000001" customHeight="1">
      <c r="A5" s="116" t="s">
        <v>6</v>
      </c>
      <c r="B5" s="117"/>
      <c r="C5" s="118"/>
      <c r="D5" s="13" t="str">
        <f>C24</f>
        <v>11건</v>
      </c>
      <c r="E5" s="14">
        <f>E24</f>
        <v>2241000</v>
      </c>
    </row>
    <row r="6" spans="1:5" ht="20.100000000000001" customHeight="1">
      <c r="A6" s="119" t="s">
        <v>7</v>
      </c>
      <c r="B6" s="120"/>
      <c r="C6" s="121"/>
      <c r="D6" s="10" t="str">
        <f>C33</f>
        <v>8건</v>
      </c>
      <c r="E6" s="6">
        <f>E33</f>
        <v>1758999</v>
      </c>
    </row>
    <row r="7" spans="1:5" ht="20.100000000000001" customHeight="1">
      <c r="A7" s="119" t="s">
        <v>8</v>
      </c>
      <c r="B7" s="120"/>
      <c r="C7" s="121"/>
      <c r="D7" s="10" t="str">
        <f>C44</f>
        <v>10건</v>
      </c>
      <c r="E7" s="6">
        <f>E44</f>
        <v>1392700</v>
      </c>
    </row>
    <row r="8" spans="1:5" ht="20.100000000000001" customHeight="1">
      <c r="A8" s="110" t="s">
        <v>148</v>
      </c>
      <c r="B8" s="111"/>
      <c r="C8" s="112"/>
      <c r="D8" s="7" t="str">
        <f>C47</f>
        <v>2건</v>
      </c>
      <c r="E8" s="15">
        <f>E47</f>
        <v>873200</v>
      </c>
    </row>
    <row r="9" spans="1:5" ht="20.100000000000001" customHeight="1">
      <c r="A9" s="85" t="s">
        <v>10</v>
      </c>
      <c r="B9" s="113"/>
      <c r="C9" s="114"/>
      <c r="D9" s="16" t="str">
        <f>C48</f>
        <v>31건</v>
      </c>
      <c r="E9" s="17">
        <f>SUM(E5:E8)</f>
        <v>6265899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141" t="s">
        <v>14</v>
      </c>
      <c r="D12" s="141"/>
      <c r="E12" s="8" t="s">
        <v>15</v>
      </c>
    </row>
    <row r="13" spans="1:5" ht="20.100000000000001" customHeight="1">
      <c r="A13" s="164" t="s">
        <v>16</v>
      </c>
      <c r="B13" s="52" t="s">
        <v>149</v>
      </c>
      <c r="C13" s="166" t="s">
        <v>150</v>
      </c>
      <c r="D13" s="167"/>
      <c r="E13" s="66">
        <v>79000</v>
      </c>
    </row>
    <row r="14" spans="1:5" ht="20.100000000000001" customHeight="1">
      <c r="A14" s="164"/>
      <c r="B14" s="52" t="s">
        <v>151</v>
      </c>
      <c r="C14" s="166" t="s">
        <v>152</v>
      </c>
      <c r="D14" s="167"/>
      <c r="E14" s="66">
        <v>346000</v>
      </c>
    </row>
    <row r="15" spans="1:5" ht="20.100000000000001" customHeight="1">
      <c r="A15" s="164"/>
      <c r="B15" s="52" t="s">
        <v>153</v>
      </c>
      <c r="C15" s="166" t="s">
        <v>154</v>
      </c>
      <c r="D15" s="167"/>
      <c r="E15" s="66">
        <v>210000</v>
      </c>
    </row>
    <row r="16" spans="1:5" ht="20.100000000000001" customHeight="1">
      <c r="A16" s="164"/>
      <c r="B16" s="52" t="s">
        <v>155</v>
      </c>
      <c r="C16" s="166" t="s">
        <v>156</v>
      </c>
      <c r="D16" s="167"/>
      <c r="E16" s="66">
        <v>490000</v>
      </c>
    </row>
    <row r="17" spans="1:5" ht="20.100000000000001" customHeight="1">
      <c r="A17" s="164"/>
      <c r="B17" s="52" t="s">
        <v>157</v>
      </c>
      <c r="C17" s="166" t="s">
        <v>154</v>
      </c>
      <c r="D17" s="167"/>
      <c r="E17" s="66">
        <v>120000</v>
      </c>
    </row>
    <row r="18" spans="1:5" ht="20.100000000000001" customHeight="1">
      <c r="A18" s="164"/>
      <c r="B18" s="52" t="s">
        <v>158</v>
      </c>
      <c r="C18" s="166" t="s">
        <v>159</v>
      </c>
      <c r="D18" s="167"/>
      <c r="E18" s="66">
        <v>88000</v>
      </c>
    </row>
    <row r="19" spans="1:5" ht="20.100000000000001" customHeight="1">
      <c r="A19" s="164"/>
      <c r="B19" s="52" t="s">
        <v>160</v>
      </c>
      <c r="C19" s="166" t="s">
        <v>161</v>
      </c>
      <c r="D19" s="167"/>
      <c r="E19" s="66">
        <v>335000</v>
      </c>
    </row>
    <row r="20" spans="1:5" ht="20.100000000000001" customHeight="1">
      <c r="A20" s="164"/>
      <c r="B20" s="52" t="s">
        <v>162</v>
      </c>
      <c r="C20" s="166" t="s">
        <v>152</v>
      </c>
      <c r="D20" s="167"/>
      <c r="E20" s="66">
        <v>138000</v>
      </c>
    </row>
    <row r="21" spans="1:5" ht="20.100000000000001" customHeight="1">
      <c r="A21" s="164"/>
      <c r="B21" s="52" t="s">
        <v>163</v>
      </c>
      <c r="C21" s="166" t="s">
        <v>150</v>
      </c>
      <c r="D21" s="167"/>
      <c r="E21" s="66">
        <v>100000</v>
      </c>
    </row>
    <row r="22" spans="1:5" ht="20.100000000000001" customHeight="1">
      <c r="A22" s="164"/>
      <c r="B22" s="52" t="s">
        <v>164</v>
      </c>
      <c r="C22" s="166" t="s">
        <v>152</v>
      </c>
      <c r="D22" s="167"/>
      <c r="E22" s="66">
        <v>125000</v>
      </c>
    </row>
    <row r="23" spans="1:5" ht="20.100000000000001" customHeight="1">
      <c r="A23" s="165"/>
      <c r="B23" s="59" t="s">
        <v>165</v>
      </c>
      <c r="C23" s="166" t="s">
        <v>166</v>
      </c>
      <c r="D23" s="167"/>
      <c r="E23" s="67">
        <v>210000</v>
      </c>
    </row>
    <row r="24" spans="1:5" ht="20.100000000000001" customHeight="1">
      <c r="A24" s="165"/>
      <c r="B24" s="68" t="s">
        <v>22</v>
      </c>
      <c r="C24" s="168" t="s">
        <v>167</v>
      </c>
      <c r="D24" s="168"/>
      <c r="E24" s="69">
        <f>SUM(E13:E23)</f>
        <v>2241000</v>
      </c>
    </row>
    <row r="25" spans="1:5" ht="20.100000000000001" customHeight="1">
      <c r="A25" s="170" t="s">
        <v>82</v>
      </c>
      <c r="B25" s="62" t="s">
        <v>168</v>
      </c>
      <c r="C25" s="166" t="s">
        <v>169</v>
      </c>
      <c r="D25" s="167"/>
      <c r="E25" s="70">
        <v>55000</v>
      </c>
    </row>
    <row r="26" spans="1:5" ht="20.100000000000001" customHeight="1">
      <c r="A26" s="170"/>
      <c r="B26" s="62" t="s">
        <v>168</v>
      </c>
      <c r="C26" s="166" t="s">
        <v>169</v>
      </c>
      <c r="D26" s="167"/>
      <c r="E26" s="70">
        <v>460000</v>
      </c>
    </row>
    <row r="27" spans="1:5" ht="20.100000000000001" customHeight="1">
      <c r="A27" s="170"/>
      <c r="B27" s="62" t="s">
        <v>168</v>
      </c>
      <c r="C27" s="166" t="s">
        <v>170</v>
      </c>
      <c r="D27" s="167"/>
      <c r="E27" s="70">
        <v>374000</v>
      </c>
    </row>
    <row r="28" spans="1:5" ht="20.100000000000001" customHeight="1">
      <c r="A28" s="170"/>
      <c r="B28" s="62" t="s">
        <v>171</v>
      </c>
      <c r="C28" s="166" t="s">
        <v>172</v>
      </c>
      <c r="D28" s="167"/>
      <c r="E28" s="70">
        <v>155000</v>
      </c>
    </row>
    <row r="29" spans="1:5" ht="20.100000000000001" customHeight="1">
      <c r="A29" s="170"/>
      <c r="B29" s="62" t="s">
        <v>173</v>
      </c>
      <c r="C29" s="166" t="s">
        <v>174</v>
      </c>
      <c r="D29" s="167"/>
      <c r="E29" s="70">
        <v>108000</v>
      </c>
    </row>
    <row r="30" spans="1:5" ht="20.100000000000001" customHeight="1">
      <c r="A30" s="165"/>
      <c r="B30" s="59" t="s">
        <v>175</v>
      </c>
      <c r="C30" s="155" t="s">
        <v>169</v>
      </c>
      <c r="D30" s="156"/>
      <c r="E30" s="67">
        <v>435000</v>
      </c>
    </row>
    <row r="31" spans="1:5" ht="20.100000000000001" customHeight="1">
      <c r="A31" s="165"/>
      <c r="B31" s="59" t="s">
        <v>176</v>
      </c>
      <c r="C31" s="155" t="s">
        <v>177</v>
      </c>
      <c r="D31" s="156"/>
      <c r="E31" s="67">
        <v>144000</v>
      </c>
    </row>
    <row r="32" spans="1:5" ht="20.100000000000001" customHeight="1">
      <c r="A32" s="165"/>
      <c r="B32" s="59" t="s">
        <v>164</v>
      </c>
      <c r="C32" s="155" t="s">
        <v>174</v>
      </c>
      <c r="D32" s="156"/>
      <c r="E32" s="67">
        <v>27999</v>
      </c>
    </row>
    <row r="33" spans="1:5" ht="20.100000000000001" customHeight="1">
      <c r="A33" s="165"/>
      <c r="B33" s="71" t="s">
        <v>22</v>
      </c>
      <c r="C33" s="169" t="s">
        <v>107</v>
      </c>
      <c r="D33" s="169"/>
      <c r="E33" s="69">
        <f>SUM(E25:E32)</f>
        <v>1758999</v>
      </c>
    </row>
    <row r="34" spans="1:5" ht="20.100000000000001" customHeight="1">
      <c r="A34" s="164" t="s">
        <v>29</v>
      </c>
      <c r="B34" s="52" t="s">
        <v>149</v>
      </c>
      <c r="C34" s="139" t="s">
        <v>178</v>
      </c>
      <c r="D34" s="140"/>
      <c r="E34" s="70">
        <v>79000</v>
      </c>
    </row>
    <row r="35" spans="1:5" ht="20.100000000000001" customHeight="1">
      <c r="A35" s="164"/>
      <c r="B35" s="52" t="s">
        <v>179</v>
      </c>
      <c r="C35" s="139" t="s">
        <v>180</v>
      </c>
      <c r="D35" s="140"/>
      <c r="E35" s="70">
        <v>164000</v>
      </c>
    </row>
    <row r="36" spans="1:5" ht="20.100000000000001" customHeight="1">
      <c r="A36" s="164"/>
      <c r="B36" s="52" t="s">
        <v>155</v>
      </c>
      <c r="C36" s="139" t="s">
        <v>181</v>
      </c>
      <c r="D36" s="140"/>
      <c r="E36" s="70">
        <v>49000</v>
      </c>
    </row>
    <row r="37" spans="1:5" ht="20.100000000000001" customHeight="1">
      <c r="A37" s="164"/>
      <c r="B37" s="52" t="s">
        <v>155</v>
      </c>
      <c r="C37" s="139" t="s">
        <v>182</v>
      </c>
      <c r="D37" s="140"/>
      <c r="E37" s="70">
        <v>107000</v>
      </c>
    </row>
    <row r="38" spans="1:5" ht="20.100000000000001" customHeight="1">
      <c r="A38" s="170"/>
      <c r="B38" s="52" t="s">
        <v>183</v>
      </c>
      <c r="C38" s="139" t="s">
        <v>184</v>
      </c>
      <c r="D38" s="140"/>
      <c r="E38" s="70">
        <v>69200</v>
      </c>
    </row>
    <row r="39" spans="1:5" ht="20.100000000000001" customHeight="1">
      <c r="A39" s="170"/>
      <c r="B39" s="62" t="s">
        <v>183</v>
      </c>
      <c r="C39" s="155" t="s">
        <v>185</v>
      </c>
      <c r="D39" s="156"/>
      <c r="E39" s="67">
        <v>132000</v>
      </c>
    </row>
    <row r="40" spans="1:5" ht="20.100000000000001" customHeight="1">
      <c r="A40" s="170"/>
      <c r="B40" s="62" t="s">
        <v>175</v>
      </c>
      <c r="C40" s="155" t="s">
        <v>186</v>
      </c>
      <c r="D40" s="156"/>
      <c r="E40" s="67">
        <v>187500</v>
      </c>
    </row>
    <row r="41" spans="1:5" ht="20.100000000000001" customHeight="1">
      <c r="A41" s="170"/>
      <c r="B41" s="62" t="s">
        <v>187</v>
      </c>
      <c r="C41" s="155" t="s">
        <v>188</v>
      </c>
      <c r="D41" s="156"/>
      <c r="E41" s="67">
        <v>250000</v>
      </c>
    </row>
    <row r="42" spans="1:5" ht="20.100000000000001" customHeight="1">
      <c r="A42" s="170"/>
      <c r="B42" s="62" t="s">
        <v>163</v>
      </c>
      <c r="C42" s="155" t="s">
        <v>189</v>
      </c>
      <c r="D42" s="156"/>
      <c r="E42" s="67">
        <v>247000</v>
      </c>
    </row>
    <row r="43" spans="1:5" ht="20.100000000000001" customHeight="1">
      <c r="A43" s="170"/>
      <c r="B43" s="62" t="s">
        <v>190</v>
      </c>
      <c r="C43" s="155" t="s">
        <v>191</v>
      </c>
      <c r="D43" s="156"/>
      <c r="E43" s="67">
        <v>108000</v>
      </c>
    </row>
    <row r="44" spans="1:5" ht="20.100000000000001" customHeight="1">
      <c r="A44" s="170"/>
      <c r="B44" s="71" t="s">
        <v>22</v>
      </c>
      <c r="C44" s="169" t="s">
        <v>192</v>
      </c>
      <c r="D44" s="169"/>
      <c r="E44" s="69">
        <f>SUM(E34:E43)</f>
        <v>1392700</v>
      </c>
    </row>
    <row r="45" spans="1:5" ht="20.100000000000001" customHeight="1">
      <c r="A45" s="76" t="s">
        <v>108</v>
      </c>
      <c r="B45" s="52" t="s">
        <v>193</v>
      </c>
      <c r="C45" s="136" t="s">
        <v>36</v>
      </c>
      <c r="D45" s="171"/>
      <c r="E45" s="70">
        <f>215000+20000+9200</f>
        <v>244200</v>
      </c>
    </row>
    <row r="46" spans="1:5" ht="20.100000000000001" customHeight="1">
      <c r="A46" s="77"/>
      <c r="B46" s="52" t="s">
        <v>193</v>
      </c>
      <c r="C46" s="159" t="s">
        <v>37</v>
      </c>
      <c r="D46" s="159"/>
      <c r="E46" s="67">
        <f>95000+205000+100000+130000+99000</f>
        <v>629000</v>
      </c>
    </row>
    <row r="47" spans="1:5" ht="20.100000000000001" customHeight="1">
      <c r="A47" s="78"/>
      <c r="B47" s="45" t="s">
        <v>22</v>
      </c>
      <c r="C47" s="143" t="s">
        <v>110</v>
      </c>
      <c r="D47" s="143"/>
      <c r="E47" s="31">
        <f>SUM(E45:E46)</f>
        <v>873200</v>
      </c>
    </row>
    <row r="48" spans="1:5" ht="20.100000000000001" customHeight="1">
      <c r="A48" s="143" t="s">
        <v>40</v>
      </c>
      <c r="B48" s="143"/>
      <c r="C48" s="143" t="s">
        <v>194</v>
      </c>
      <c r="D48" s="143"/>
      <c r="E48" s="31">
        <f>SUM(E47,E44,E33,E24)</f>
        <v>6265899</v>
      </c>
    </row>
  </sheetData>
  <mergeCells count="49">
    <mergeCell ref="A48:B48"/>
    <mergeCell ref="C48:D48"/>
    <mergeCell ref="A25:A33"/>
    <mergeCell ref="C30:D30"/>
    <mergeCell ref="A45:A47"/>
    <mergeCell ref="C45:D45"/>
    <mergeCell ref="C46:D46"/>
    <mergeCell ref="C47:D47"/>
    <mergeCell ref="A34:A44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31:D31"/>
    <mergeCell ref="C32:D32"/>
    <mergeCell ref="C33:D33"/>
    <mergeCell ref="C29:D29"/>
    <mergeCell ref="C19:D19"/>
    <mergeCell ref="C27:D27"/>
    <mergeCell ref="C28:D28"/>
    <mergeCell ref="C25:D25"/>
    <mergeCell ref="C26:D26"/>
    <mergeCell ref="A1:E1"/>
    <mergeCell ref="A4:C4"/>
    <mergeCell ref="A8:C8"/>
    <mergeCell ref="A9:C9"/>
    <mergeCell ref="C12:D12"/>
    <mergeCell ref="A5:C5"/>
    <mergeCell ref="A6:C6"/>
    <mergeCell ref="A7:C7"/>
    <mergeCell ref="A13:A24"/>
    <mergeCell ref="C13:D13"/>
    <mergeCell ref="C16:D16"/>
    <mergeCell ref="C14:D14"/>
    <mergeCell ref="C15:D15"/>
    <mergeCell ref="C20:D20"/>
    <mergeCell ref="C21:D21"/>
    <mergeCell ref="C22:D22"/>
    <mergeCell ref="C24:D24"/>
    <mergeCell ref="C23:D23"/>
    <mergeCell ref="C17:D17"/>
    <mergeCell ref="C18:D18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7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1월</vt:lpstr>
      <vt:lpstr>장관2월</vt:lpstr>
      <vt:lpstr>장관3월</vt:lpstr>
      <vt:lpstr>1차관 1월</vt:lpstr>
      <vt:lpstr>1차관 2월</vt:lpstr>
      <vt:lpstr>1차관 3월</vt:lpstr>
      <vt:lpstr>2차관 1월</vt:lpstr>
      <vt:lpstr>2차관2월</vt:lpstr>
      <vt:lpstr>2차관 3월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2016-04-22T06:01:43Z</cp:lastPrinted>
  <dcterms:created xsi:type="dcterms:W3CDTF">2013-11-08T01:42:48Z</dcterms:created>
  <dcterms:modified xsi:type="dcterms:W3CDTF">2016-04-28T06:15:54Z</dcterms:modified>
</cp:coreProperties>
</file>