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05" yWindow="-105" windowWidth="23250" windowHeight="12570"/>
  </bookViews>
  <sheets>
    <sheet name="종합홍보 산출내역" sheetId="6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22" i="6" l="1"/>
  <c r="I7" i="6" l="1"/>
  <c r="I6" i="6"/>
  <c r="I5" i="6"/>
  <c r="J10" i="6" l="1"/>
  <c r="J7" i="6"/>
  <c r="J6" i="6"/>
  <c r="J5" i="6"/>
  <c r="J8" i="6" l="1"/>
  <c r="J23" i="6" l="1"/>
  <c r="J24" i="6" s="1"/>
  <c r="J25" i="6" s="1"/>
</calcChain>
</file>

<file path=xl/sharedStrings.xml><?xml version="1.0" encoding="utf-8"?>
<sst xmlns="http://schemas.openxmlformats.org/spreadsheetml/2006/main" count="81" uniqueCount="65">
  <si>
    <t>구분</t>
    <phoneticPr fontId="2" type="noConversion"/>
  </si>
  <si>
    <t>내용</t>
    <phoneticPr fontId="2" type="noConversion"/>
  </si>
  <si>
    <t>단위</t>
    <phoneticPr fontId="2" type="noConversion"/>
  </si>
  <si>
    <t>수량</t>
    <phoneticPr fontId="2" type="noConversion"/>
  </si>
  <si>
    <t>단가</t>
    <phoneticPr fontId="2" type="noConversion"/>
  </si>
  <si>
    <t>금액</t>
    <phoneticPr fontId="2" type="noConversion"/>
  </si>
  <si>
    <t>비고</t>
    <phoneticPr fontId="2" type="noConversion"/>
  </si>
  <si>
    <t>개월</t>
    <phoneticPr fontId="2" type="noConversion"/>
  </si>
  <si>
    <t>명</t>
    <phoneticPr fontId="2" type="noConversion"/>
  </si>
  <si>
    <t>투입률</t>
    <phoneticPr fontId="2" type="noConversion"/>
  </si>
  <si>
    <t>1.소계</t>
    <phoneticPr fontId="2" type="noConversion"/>
  </si>
  <si>
    <t>2.소계</t>
    <phoneticPr fontId="2" type="noConversion"/>
  </si>
  <si>
    <t>VAT</t>
    <phoneticPr fontId="2" type="noConversion"/>
  </si>
  <si>
    <t>항목</t>
    <phoneticPr fontId="2" type="noConversion"/>
  </si>
  <si>
    <t>총괄PM</t>
    <phoneticPr fontId="2" type="noConversion"/>
  </si>
  <si>
    <t>연구원</t>
    <phoneticPr fontId="2" type="noConversion"/>
  </si>
  <si>
    <t>사업비 총액</t>
    <phoneticPr fontId="2" type="noConversion"/>
  </si>
  <si>
    <t>인건비</t>
    <phoneticPr fontId="2" type="noConversion"/>
  </si>
  <si>
    <t>연구보조원</t>
    <phoneticPr fontId="2" type="noConversion"/>
  </si>
  <si>
    <t>식</t>
    <phoneticPr fontId="2" type="noConversion"/>
  </si>
  <si>
    <t>(4)*10%</t>
    <phoneticPr fontId="2" type="noConversion"/>
  </si>
  <si>
    <t>개</t>
    <phoneticPr fontId="2" type="noConversion"/>
  </si>
  <si>
    <t>사업비</t>
    <phoneticPr fontId="2" type="noConversion"/>
  </si>
  <si>
    <t>식</t>
    <phoneticPr fontId="2" type="noConversion"/>
  </si>
  <si>
    <t>건</t>
    <phoneticPr fontId="2" type="noConversion"/>
  </si>
  <si>
    <t>2030 부산 세계박람회 종합홍보 용역 산출내역</t>
    <phoneticPr fontId="2" type="noConversion"/>
  </si>
  <si>
    <t>인건비</t>
    <phoneticPr fontId="2" type="noConversion"/>
  </si>
  <si>
    <t>동영상제작</t>
    <phoneticPr fontId="2" type="noConversion"/>
  </si>
  <si>
    <t>SNS 채널운영
-유튜브, 인스타그램, 페이스북
-홍보광고, 이벤트 등</t>
    <phoneticPr fontId="2" type="noConversion"/>
  </si>
  <si>
    <t>개</t>
    <phoneticPr fontId="2" type="noConversion"/>
  </si>
  <si>
    <t>홍보물제작</t>
    <phoneticPr fontId="2" type="noConversion"/>
  </si>
  <si>
    <t>온,오프라인 이벤트 등 기념홍보물 제작</t>
    <phoneticPr fontId="2" type="noConversion"/>
  </si>
  <si>
    <t>유튜버, 인플루언서 등 방송연계 홍보</t>
    <phoneticPr fontId="2" type="noConversion"/>
  </si>
  <si>
    <t>3. 총 용역원가(1+2)</t>
    <phoneticPr fontId="2" type="noConversion"/>
  </si>
  <si>
    <t>종합기획</t>
    <phoneticPr fontId="2" type="noConversion"/>
  </si>
  <si>
    <t xml:space="preserve">국민참여형 온오프라인 홍보 기획, 사업수행결과보고, 현안자문 등 </t>
    <phoneticPr fontId="2" type="noConversion"/>
  </si>
  <si>
    <t>식</t>
    <phoneticPr fontId="2" type="noConversion"/>
  </si>
  <si>
    <t>개</t>
    <phoneticPr fontId="2" type="noConversion"/>
  </si>
  <si>
    <t>인건비부분 반영</t>
    <phoneticPr fontId="2" type="noConversion"/>
  </si>
  <si>
    <t>산출내역서1 참조</t>
    <phoneticPr fontId="2" type="noConversion"/>
  </si>
  <si>
    <t>바이럴 영상콘텐츠 제작</t>
    <phoneticPr fontId="2" type="noConversion"/>
  </si>
  <si>
    <t>SNS 이벤트 경품비</t>
    <phoneticPr fontId="2" type="noConversion"/>
  </si>
  <si>
    <t>SNS 광고(채널구독자 모집용)</t>
    <phoneticPr fontId="2" type="noConversion"/>
  </si>
  <si>
    <t>공식 E-뉴스레터 제작/발행</t>
    <phoneticPr fontId="2" type="noConversion"/>
  </si>
  <si>
    <t>개</t>
    <phoneticPr fontId="2" type="noConversion"/>
  </si>
  <si>
    <t>건</t>
    <phoneticPr fontId="2" type="noConversion"/>
  </si>
  <si>
    <t>개월</t>
    <phoneticPr fontId="2" type="noConversion"/>
  </si>
  <si>
    <t>1</t>
    <phoneticPr fontId="2" type="noConversion"/>
  </si>
  <si>
    <t>개월</t>
    <phoneticPr fontId="2" type="noConversion"/>
  </si>
  <si>
    <t>주요계기 연계</t>
    <phoneticPr fontId="2" type="noConversion"/>
  </si>
  <si>
    <t>8</t>
    <phoneticPr fontId="2" type="noConversion"/>
  </si>
  <si>
    <t>SNS 채널운영(내역)</t>
    <phoneticPr fontId="2" type="noConversion"/>
  </si>
  <si>
    <t>SNS 채널운영</t>
    <phoneticPr fontId="2" type="noConversion"/>
  </si>
  <si>
    <t>기획 홍보콘텐츠 제작 및 홍보캠페인 기획/실행</t>
    <phoneticPr fontId="2" type="noConversion"/>
  </si>
  <si>
    <t>운영대행 운영비</t>
    <phoneticPr fontId="2" type="noConversion"/>
  </si>
  <si>
    <t>인건비부분 반영</t>
    <phoneticPr fontId="2" type="noConversion"/>
  </si>
  <si>
    <t>소계</t>
    <phoneticPr fontId="2" type="noConversion"/>
  </si>
  <si>
    <t>4~12월 
용역기간 8개월 기준으로 계상
(2021 학술연구용역 단가 적용)</t>
    <phoneticPr fontId="2" type="noConversion"/>
  </si>
  <si>
    <t>1800</t>
    <phoneticPr fontId="2" type="noConversion"/>
  </si>
  <si>
    <t>유치홍보대사
위촉, 활용</t>
    <phoneticPr fontId="2" type="noConversion"/>
  </si>
  <si>
    <t>유치홍보대사 위촉, 활용</t>
    <phoneticPr fontId="2" type="noConversion"/>
  </si>
  <si>
    <t>식</t>
    <phoneticPr fontId="2" type="noConversion"/>
  </si>
  <si>
    <t>건</t>
    <phoneticPr fontId="2" type="noConversion"/>
  </si>
  <si>
    <t>1</t>
    <phoneticPr fontId="2" type="noConversion"/>
  </si>
  <si>
    <t>홍보동영상 제작
-3분내 국내, 국외(영,불,아랍어) 홍보영상 각1편
-15초, 30초 국내, 국외(영어) 홍보 영상 각1편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</si>
</sst>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0" fillId="0" borderId="0" xfId="0" applyAlignment="1">
      <alignment vertical="center"/>
    </xf>
    <xf numFmtId="41" fontId="0" fillId="0" borderId="0" xfId="1" applyFont="1">
      <alignment vertical="center"/>
    </xf>
    <xf numFmtId="41" fontId="0" fillId="0" borderId="0" xfId="0" applyNumberForma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9" fontId="5" fillId="0" borderId="1" xfId="0" applyNumberFormat="1" applyFont="1" applyBorder="1" applyAlignment="1">
      <alignment horizontal="center" vertical="center"/>
    </xf>
    <xf numFmtId="41" fontId="5" fillId="0" borderId="1" xfId="1" applyFont="1" applyBorder="1" applyAlignment="1">
      <alignment horizontal="right" vertical="center"/>
    </xf>
    <xf numFmtId="0" fontId="5" fillId="2" borderId="1" xfId="0" applyFont="1" applyFill="1" applyBorder="1">
      <alignment vertical="center"/>
    </xf>
    <xf numFmtId="41" fontId="5" fillId="2" borderId="1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41" fontId="5" fillId="0" borderId="7" xfId="1" applyFont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/>
    </xf>
    <xf numFmtId="49" fontId="5" fillId="3" borderId="6" xfId="0" applyNumberFormat="1" applyFont="1" applyFill="1" applyBorder="1" applyAlignment="1">
      <alignment horizontal="center" vertical="center"/>
    </xf>
    <xf numFmtId="41" fontId="5" fillId="3" borderId="6" xfId="1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49" fontId="5" fillId="0" borderId="9" xfId="0" applyNumberFormat="1" applyFont="1" applyBorder="1" applyAlignment="1">
      <alignment horizontal="center" vertical="center"/>
    </xf>
    <xf numFmtId="41" fontId="5" fillId="0" borderId="9" xfId="1" applyFont="1" applyBorder="1" applyAlignment="1">
      <alignment horizontal="center" vertical="center"/>
    </xf>
    <xf numFmtId="0" fontId="5" fillId="0" borderId="10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41" fontId="5" fillId="0" borderId="10" xfId="1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  <xf numFmtId="41" fontId="5" fillId="0" borderId="5" xfId="1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41" fontId="5" fillId="2" borderId="1" xfId="1" applyFont="1" applyFill="1" applyBorder="1">
      <alignment vertical="center"/>
    </xf>
    <xf numFmtId="41" fontId="6" fillId="2" borderId="1" xfId="1" applyFont="1" applyFill="1" applyBorder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"/>
  <sheetViews>
    <sheetView tabSelected="1" workbookViewId="0">
      <selection activeCell="D10" sqref="D10"/>
    </sheetView>
  </sheetViews>
  <sheetFormatPr defaultRowHeight="16.5" x14ac:dyDescent="0.3"/>
  <cols>
    <col min="1" max="1" width="12" customWidth="1"/>
    <col min="2" max="2" width="17.625" customWidth="1"/>
    <col min="3" max="3" width="34.125" customWidth="1"/>
    <col min="4" max="4" width="8.375" customWidth="1"/>
    <col min="5" max="6" width="9.25" customWidth="1"/>
    <col min="7" max="7" width="8.25" customWidth="1"/>
    <col min="8" max="8" width="9.25" customWidth="1"/>
    <col min="9" max="9" width="15.375" style="2" customWidth="1"/>
    <col min="10" max="10" width="17.625" style="2" customWidth="1"/>
    <col min="11" max="11" width="37.5" customWidth="1"/>
    <col min="14" max="14" width="11.75" bestFit="1" customWidth="1"/>
  </cols>
  <sheetData>
    <row r="1" spans="1:14" ht="33.75" customHeight="1" x14ac:dyDescent="0.3">
      <c r="A1" s="52" t="s">
        <v>25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1"/>
    </row>
    <row r="2" spans="1:14" ht="32.25" customHeight="1" x14ac:dyDescent="0.3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1"/>
    </row>
    <row r="3" spans="1:14" ht="12" customHeight="1" x14ac:dyDescent="0.3">
      <c r="A3" s="55"/>
      <c r="B3" s="56"/>
      <c r="C3" s="56"/>
      <c r="D3" s="56"/>
      <c r="E3" s="56"/>
      <c r="F3" s="56"/>
      <c r="G3" s="56"/>
      <c r="H3" s="56"/>
      <c r="I3" s="56"/>
      <c r="J3" s="56"/>
      <c r="K3" s="57"/>
    </row>
    <row r="4" spans="1:14" ht="60" customHeight="1" x14ac:dyDescent="0.3">
      <c r="A4" s="4" t="s">
        <v>0</v>
      </c>
      <c r="B4" s="5" t="s">
        <v>13</v>
      </c>
      <c r="C4" s="4" t="s">
        <v>1</v>
      </c>
      <c r="D4" s="4" t="s">
        <v>2</v>
      </c>
      <c r="E4" s="4" t="s">
        <v>3</v>
      </c>
      <c r="F4" s="4" t="s">
        <v>2</v>
      </c>
      <c r="G4" s="4" t="s">
        <v>3</v>
      </c>
      <c r="H4" s="4" t="s">
        <v>9</v>
      </c>
      <c r="I4" s="6" t="s">
        <v>4</v>
      </c>
      <c r="J4" s="6" t="s">
        <v>5</v>
      </c>
      <c r="K4" s="4" t="s">
        <v>6</v>
      </c>
      <c r="N4" s="3"/>
    </row>
    <row r="5" spans="1:14" ht="60" customHeight="1" x14ac:dyDescent="0.3">
      <c r="A5" s="58" t="s">
        <v>26</v>
      </c>
      <c r="B5" s="60" t="s">
        <v>17</v>
      </c>
      <c r="C5" s="7" t="s">
        <v>14</v>
      </c>
      <c r="D5" s="7" t="s">
        <v>7</v>
      </c>
      <c r="E5" s="7">
        <v>8</v>
      </c>
      <c r="F5" s="7" t="s">
        <v>8</v>
      </c>
      <c r="G5" s="7">
        <v>1</v>
      </c>
      <c r="H5" s="8">
        <v>0.5</v>
      </c>
      <c r="I5" s="9">
        <f>3245879*2</f>
        <v>6491758</v>
      </c>
      <c r="J5" s="9">
        <f>E5*G5*H5*I5</f>
        <v>25967032</v>
      </c>
      <c r="K5" s="63" t="s">
        <v>57</v>
      </c>
    </row>
    <row r="6" spans="1:14" ht="60" customHeight="1" x14ac:dyDescent="0.3">
      <c r="A6" s="59"/>
      <c r="B6" s="61"/>
      <c r="C6" s="7" t="s">
        <v>15</v>
      </c>
      <c r="D6" s="7" t="s">
        <v>7</v>
      </c>
      <c r="E6" s="7">
        <v>8</v>
      </c>
      <c r="F6" s="7" t="s">
        <v>8</v>
      </c>
      <c r="G6" s="7">
        <v>3</v>
      </c>
      <c r="H6" s="8">
        <v>0.2</v>
      </c>
      <c r="I6" s="9">
        <f>2488897*2</f>
        <v>4977794</v>
      </c>
      <c r="J6" s="9">
        <f t="shared" ref="J6:J7" si="0">E6*G6*H6*I6</f>
        <v>23893411.200000003</v>
      </c>
      <c r="K6" s="61"/>
    </row>
    <row r="7" spans="1:14" ht="60" customHeight="1" x14ac:dyDescent="0.3">
      <c r="A7" s="59"/>
      <c r="B7" s="62"/>
      <c r="C7" s="7" t="s">
        <v>18</v>
      </c>
      <c r="D7" s="7" t="s">
        <v>7</v>
      </c>
      <c r="E7" s="7">
        <v>8</v>
      </c>
      <c r="F7" s="7" t="s">
        <v>8</v>
      </c>
      <c r="G7" s="7">
        <v>2</v>
      </c>
      <c r="H7" s="8">
        <v>0.2</v>
      </c>
      <c r="I7" s="9">
        <f>1663743*2</f>
        <v>3327486</v>
      </c>
      <c r="J7" s="9">
        <f t="shared" si="0"/>
        <v>10647955.200000001</v>
      </c>
      <c r="K7" s="62"/>
    </row>
    <row r="8" spans="1:14" ht="60" customHeight="1" x14ac:dyDescent="0.3">
      <c r="A8" s="59"/>
      <c r="B8" s="5" t="s">
        <v>10</v>
      </c>
      <c r="C8" s="10"/>
      <c r="D8" s="10"/>
      <c r="E8" s="10"/>
      <c r="F8" s="10"/>
      <c r="G8" s="10"/>
      <c r="H8" s="10"/>
      <c r="I8" s="11"/>
      <c r="J8" s="11">
        <f>SUM(J5:J7)</f>
        <v>60508398.400000006</v>
      </c>
      <c r="K8" s="10"/>
    </row>
    <row r="9" spans="1:14" ht="92.25" customHeight="1" x14ac:dyDescent="0.3">
      <c r="A9" s="63" t="s">
        <v>22</v>
      </c>
      <c r="B9" s="12" t="s">
        <v>34</v>
      </c>
      <c r="C9" s="13" t="s">
        <v>35</v>
      </c>
      <c r="D9" s="14" t="s">
        <v>36</v>
      </c>
      <c r="E9" s="14">
        <v>1</v>
      </c>
      <c r="F9" s="14" t="s">
        <v>37</v>
      </c>
      <c r="G9" s="14"/>
      <c r="H9" s="14"/>
      <c r="I9" s="15"/>
      <c r="J9" s="15"/>
      <c r="K9" s="14" t="s">
        <v>38</v>
      </c>
    </row>
    <row r="10" spans="1:14" ht="125.25" customHeight="1" x14ac:dyDescent="0.3">
      <c r="A10" s="61"/>
      <c r="B10" s="16" t="s">
        <v>27</v>
      </c>
      <c r="C10" s="17" t="s">
        <v>64</v>
      </c>
      <c r="D10" s="18" t="s">
        <v>19</v>
      </c>
      <c r="E10" s="7">
        <v>1</v>
      </c>
      <c r="F10" s="7" t="s">
        <v>21</v>
      </c>
      <c r="G10" s="19"/>
      <c r="H10" s="19"/>
      <c r="I10" s="20">
        <v>120000000</v>
      </c>
      <c r="J10" s="20">
        <f t="shared" ref="J10" si="1">I10*E10</f>
        <v>120000000</v>
      </c>
      <c r="K10" s="18" t="s">
        <v>39</v>
      </c>
    </row>
    <row r="11" spans="1:14" ht="79.5" customHeight="1" x14ac:dyDescent="0.3">
      <c r="A11" s="61"/>
      <c r="B11" s="21" t="s">
        <v>52</v>
      </c>
      <c r="C11" s="22" t="s">
        <v>28</v>
      </c>
      <c r="D11" s="21" t="s">
        <v>23</v>
      </c>
      <c r="E11" s="23">
        <v>1</v>
      </c>
      <c r="F11" s="23" t="s">
        <v>29</v>
      </c>
      <c r="G11" s="24"/>
      <c r="H11" s="24"/>
      <c r="I11" s="25">
        <v>60000000</v>
      </c>
      <c r="J11" s="25">
        <v>60000000</v>
      </c>
      <c r="K11" s="21"/>
    </row>
    <row r="12" spans="1:14" ht="45" customHeight="1" x14ac:dyDescent="0.3">
      <c r="A12" s="61"/>
      <c r="B12" s="64" t="s">
        <v>51</v>
      </c>
      <c r="C12" s="26" t="s">
        <v>56</v>
      </c>
      <c r="D12" s="26"/>
      <c r="E12" s="27"/>
      <c r="F12" s="27"/>
      <c r="G12" s="28"/>
      <c r="H12" s="28"/>
      <c r="I12" s="29"/>
      <c r="J12" s="29">
        <v>60000000</v>
      </c>
      <c r="K12" s="30"/>
    </row>
    <row r="13" spans="1:14" ht="45" customHeight="1" x14ac:dyDescent="0.3">
      <c r="A13" s="61"/>
      <c r="B13" s="65"/>
      <c r="C13" s="31" t="s">
        <v>54</v>
      </c>
      <c r="D13" s="32"/>
      <c r="E13" s="33"/>
      <c r="F13" s="33"/>
      <c r="G13" s="34"/>
      <c r="H13" s="34"/>
      <c r="I13" s="35"/>
      <c r="J13" s="35"/>
      <c r="K13" s="32" t="s">
        <v>55</v>
      </c>
    </row>
    <row r="14" spans="1:14" ht="45" customHeight="1" x14ac:dyDescent="0.3">
      <c r="A14" s="61"/>
      <c r="B14" s="65"/>
      <c r="C14" s="36" t="s">
        <v>40</v>
      </c>
      <c r="D14" s="37"/>
      <c r="E14" s="38"/>
      <c r="F14" s="38" t="s">
        <v>44</v>
      </c>
      <c r="G14" s="39" t="s">
        <v>50</v>
      </c>
      <c r="H14" s="39"/>
      <c r="I14" s="40">
        <v>3000000</v>
      </c>
      <c r="J14" s="40">
        <v>24000000</v>
      </c>
      <c r="K14" s="37"/>
    </row>
    <row r="15" spans="1:14" ht="45" customHeight="1" x14ac:dyDescent="0.3">
      <c r="A15" s="61"/>
      <c r="B15" s="65"/>
      <c r="C15" s="36" t="s">
        <v>41</v>
      </c>
      <c r="D15" s="37" t="s">
        <v>46</v>
      </c>
      <c r="E15" s="38">
        <v>8</v>
      </c>
      <c r="F15" s="38" t="s">
        <v>45</v>
      </c>
      <c r="G15" s="39" t="s">
        <v>47</v>
      </c>
      <c r="H15" s="39"/>
      <c r="I15" s="40">
        <v>500000</v>
      </c>
      <c r="J15" s="40">
        <v>4000000</v>
      </c>
      <c r="K15" s="37"/>
    </row>
    <row r="16" spans="1:14" ht="45" customHeight="1" x14ac:dyDescent="0.3">
      <c r="A16" s="61"/>
      <c r="B16" s="65"/>
      <c r="C16" s="36" t="s">
        <v>42</v>
      </c>
      <c r="D16" s="37" t="s">
        <v>48</v>
      </c>
      <c r="E16" s="38">
        <v>8</v>
      </c>
      <c r="F16" s="38" t="s">
        <v>45</v>
      </c>
      <c r="G16" s="39" t="s">
        <v>47</v>
      </c>
      <c r="H16" s="39"/>
      <c r="I16" s="40">
        <v>500000</v>
      </c>
      <c r="J16" s="40">
        <v>4000000</v>
      </c>
      <c r="K16" s="37"/>
    </row>
    <row r="17" spans="1:11" ht="45" customHeight="1" x14ac:dyDescent="0.3">
      <c r="A17" s="61"/>
      <c r="B17" s="65"/>
      <c r="C17" s="36" t="s">
        <v>43</v>
      </c>
      <c r="D17" s="37" t="s">
        <v>46</v>
      </c>
      <c r="E17" s="38">
        <v>8</v>
      </c>
      <c r="F17" s="38" t="s">
        <v>45</v>
      </c>
      <c r="G17" s="39" t="s">
        <v>47</v>
      </c>
      <c r="H17" s="39"/>
      <c r="I17" s="40">
        <v>500000</v>
      </c>
      <c r="J17" s="40">
        <v>4000000</v>
      </c>
      <c r="K17" s="37"/>
    </row>
    <row r="18" spans="1:11" ht="45" customHeight="1" x14ac:dyDescent="0.3">
      <c r="A18" s="61"/>
      <c r="B18" s="66"/>
      <c r="C18" s="41" t="s">
        <v>53</v>
      </c>
      <c r="D18" s="42"/>
      <c r="E18" s="43"/>
      <c r="F18" s="43"/>
      <c r="G18" s="44"/>
      <c r="H18" s="44"/>
      <c r="I18" s="45"/>
      <c r="J18" s="45">
        <v>24000000</v>
      </c>
      <c r="K18" s="30" t="s">
        <v>49</v>
      </c>
    </row>
    <row r="19" spans="1:11" ht="94.5" customHeight="1" x14ac:dyDescent="0.3">
      <c r="A19" s="61"/>
      <c r="B19" s="16" t="s">
        <v>30</v>
      </c>
      <c r="C19" s="46" t="s">
        <v>31</v>
      </c>
      <c r="D19" s="7" t="s">
        <v>19</v>
      </c>
      <c r="E19" s="7">
        <v>1</v>
      </c>
      <c r="F19" s="7" t="s">
        <v>29</v>
      </c>
      <c r="G19" s="19" t="s">
        <v>58</v>
      </c>
      <c r="H19" s="19"/>
      <c r="I19" s="9">
        <v>10000</v>
      </c>
      <c r="J19" s="9">
        <v>18000000</v>
      </c>
      <c r="K19" s="18"/>
    </row>
    <row r="20" spans="1:11" ht="83.25" customHeight="1" x14ac:dyDescent="0.3">
      <c r="A20" s="61"/>
      <c r="B20" s="51" t="s">
        <v>32</v>
      </c>
      <c r="C20" s="46" t="s">
        <v>32</v>
      </c>
      <c r="D20" s="50" t="s">
        <v>23</v>
      </c>
      <c r="E20" s="50"/>
      <c r="F20" s="50" t="s">
        <v>24</v>
      </c>
      <c r="G20" s="19" t="s">
        <v>47</v>
      </c>
      <c r="H20" s="19"/>
      <c r="I20" s="9">
        <v>40000000</v>
      </c>
      <c r="J20" s="9">
        <v>40000000</v>
      </c>
      <c r="K20" s="18"/>
    </row>
    <row r="21" spans="1:11" ht="83.25" customHeight="1" x14ac:dyDescent="0.3">
      <c r="A21" s="67"/>
      <c r="B21" s="51" t="s">
        <v>59</v>
      </c>
      <c r="C21" s="46" t="s">
        <v>60</v>
      </c>
      <c r="D21" s="50" t="s">
        <v>61</v>
      </c>
      <c r="E21" s="50"/>
      <c r="F21" s="50" t="s">
        <v>62</v>
      </c>
      <c r="G21" s="19" t="s">
        <v>63</v>
      </c>
      <c r="H21" s="19"/>
      <c r="I21" s="9">
        <v>20000000</v>
      </c>
      <c r="J21" s="9">
        <v>20000000</v>
      </c>
      <c r="K21" s="49"/>
    </row>
    <row r="22" spans="1:11" ht="60" customHeight="1" x14ac:dyDescent="0.3">
      <c r="A22" s="10"/>
      <c r="B22" s="5" t="s">
        <v>11</v>
      </c>
      <c r="C22" s="10"/>
      <c r="D22" s="5"/>
      <c r="E22" s="5"/>
      <c r="F22" s="5"/>
      <c r="G22" s="5"/>
      <c r="H22" s="5"/>
      <c r="I22" s="11"/>
      <c r="J22" s="11">
        <f>SUM(J10,J11,J19,J20,J21)</f>
        <v>258000000</v>
      </c>
      <c r="K22" s="10"/>
    </row>
    <row r="23" spans="1:11" ht="60" customHeight="1" x14ac:dyDescent="0.3">
      <c r="A23" s="53" t="s">
        <v>33</v>
      </c>
      <c r="B23" s="54"/>
      <c r="C23" s="10"/>
      <c r="D23" s="10"/>
      <c r="E23" s="10"/>
      <c r="F23" s="10"/>
      <c r="G23" s="10"/>
      <c r="H23" s="10"/>
      <c r="I23" s="47"/>
      <c r="J23" s="47">
        <f>J8+J22</f>
        <v>318508398.39999998</v>
      </c>
      <c r="K23" s="10"/>
    </row>
    <row r="24" spans="1:11" ht="60" customHeight="1" x14ac:dyDescent="0.3">
      <c r="A24" s="53" t="s">
        <v>12</v>
      </c>
      <c r="B24" s="54"/>
      <c r="C24" s="10" t="s">
        <v>20</v>
      </c>
      <c r="D24" s="10"/>
      <c r="E24" s="10"/>
      <c r="F24" s="10"/>
      <c r="G24" s="10"/>
      <c r="H24" s="10"/>
      <c r="I24" s="47"/>
      <c r="J24" s="47">
        <f>J23*0.1</f>
        <v>31850839.84</v>
      </c>
      <c r="K24" s="10"/>
    </row>
    <row r="25" spans="1:11" ht="60" customHeight="1" x14ac:dyDescent="0.3">
      <c r="A25" s="53" t="s">
        <v>16</v>
      </c>
      <c r="B25" s="54"/>
      <c r="C25" s="10"/>
      <c r="D25" s="10"/>
      <c r="E25" s="10"/>
      <c r="F25" s="10"/>
      <c r="G25" s="10"/>
      <c r="H25" s="10"/>
      <c r="I25" s="47"/>
      <c r="J25" s="48">
        <f>SUM(J23:J24)</f>
        <v>350359238.23999995</v>
      </c>
      <c r="K25" s="10"/>
    </row>
  </sheetData>
  <mergeCells count="10">
    <mergeCell ref="A1:K2"/>
    <mergeCell ref="A23:B23"/>
    <mergeCell ref="A24:B24"/>
    <mergeCell ref="A25:B25"/>
    <mergeCell ref="A3:K3"/>
    <mergeCell ref="A5:A8"/>
    <mergeCell ref="B5:B7"/>
    <mergeCell ref="K5:K7"/>
    <mergeCell ref="B12:B18"/>
    <mergeCell ref="A9:A21"/>
  </mergeCells>
  <phoneticPr fontId="2" type="noConversion"/>
  <pageMargins left="0.70866141732283472" right="0.70866141732283472" top="0.74803149606299213" bottom="0.39370078740157483" header="0.31496062992125984" footer="0.31496062992125984"/>
  <pageSetup paperSize="9" scale="4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종합홍보 산출내역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2021-02-10T08:21:20Z</cp:lastPrinted>
  <dcterms:created xsi:type="dcterms:W3CDTF">2019-02-12T05:20:00Z</dcterms:created>
  <dcterms:modified xsi:type="dcterms:W3CDTF">2021-03-04T00:19:26Z</dcterms:modified>
</cp:coreProperties>
</file>