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" yWindow="165" windowWidth="22770" windowHeight="12375" tabRatio="864"/>
  </bookViews>
  <sheets>
    <sheet name="①구성 및 소개" sheetId="30" r:id="rId1"/>
    <sheet name="②감축설비명_자동산정" sheetId="27" r:id="rId2"/>
    <sheet name="③감축설비명_직접입력" sheetId="31" r:id="rId3"/>
    <sheet name="④LED_자동산정" sheetId="28" r:id="rId4"/>
    <sheet name="참고1.배출계수" sheetId="19" state="hidden" r:id="rId5"/>
    <sheet name="⑤LED_산출근거" sheetId="29" r:id="rId6"/>
  </sheets>
  <definedNames>
    <definedName name="_Order1" hidden="1">255</definedName>
    <definedName name="_Order2" hidden="1">255</definedName>
    <definedName name="_xlnm.Print_Area" localSheetId="0">'①구성 및 소개'!$A$1:$I$14</definedName>
    <definedName name="_xlnm.Print_Area" localSheetId="1">②감축설비명_자동산정!$A$1:$K$26</definedName>
    <definedName name="_xlnm.Print_Area" localSheetId="2">③감축설비명_직접입력!$A$1:$K$33</definedName>
    <definedName name="_xlnm.Print_Area" localSheetId="3">④LED_자동산정!$A$1:$K$26</definedName>
    <definedName name="_xlnm.Print_Area" localSheetId="4">참고1.배출계수!$B$1:$O$25</definedName>
  </definedNames>
  <calcPr calcId="145621"/>
</workbook>
</file>

<file path=xl/calcChain.xml><?xml version="1.0" encoding="utf-8"?>
<calcChain xmlns="http://schemas.openxmlformats.org/spreadsheetml/2006/main">
  <c r="J6" i="29" l="1"/>
  <c r="N23" i="29"/>
  <c r="O23" i="29" s="1"/>
  <c r="K23" i="29"/>
  <c r="N22" i="29"/>
  <c r="O22" i="29" s="1"/>
  <c r="K22" i="29"/>
  <c r="N21" i="29"/>
  <c r="O21" i="29" s="1"/>
  <c r="K21" i="29"/>
  <c r="N20" i="29"/>
  <c r="O20" i="29" s="1"/>
  <c r="K20" i="29"/>
  <c r="N19" i="29"/>
  <c r="O19" i="29" s="1"/>
  <c r="K19" i="29"/>
  <c r="N18" i="29"/>
  <c r="O18" i="29" s="1"/>
  <c r="K18" i="29"/>
  <c r="N17" i="29"/>
  <c r="O17" i="29" s="1"/>
  <c r="K17" i="29"/>
  <c r="N16" i="29"/>
  <c r="O16" i="29" s="1"/>
  <c r="K16" i="29"/>
  <c r="N15" i="29"/>
  <c r="O15" i="29" s="1"/>
  <c r="K15" i="29"/>
  <c r="N14" i="29"/>
  <c r="O14" i="29" s="1"/>
  <c r="K14" i="29"/>
  <c r="N13" i="29"/>
  <c r="O13" i="29" s="1"/>
  <c r="K13" i="29"/>
  <c r="N12" i="29"/>
  <c r="O12" i="29" s="1"/>
  <c r="K12" i="29"/>
  <c r="N11" i="29"/>
  <c r="O11" i="29" s="1"/>
  <c r="K11" i="29"/>
  <c r="N10" i="29"/>
  <c r="O10" i="29" s="1"/>
  <c r="K10" i="29"/>
  <c r="N9" i="29"/>
  <c r="O9" i="29" s="1"/>
  <c r="K9" i="29"/>
  <c r="N8" i="29"/>
  <c r="O8" i="29" s="1"/>
  <c r="K8" i="29"/>
  <c r="N7" i="29"/>
  <c r="O7" i="29" s="1"/>
  <c r="K7" i="29"/>
  <c r="K6" i="29" s="1"/>
  <c r="O6" i="29" l="1"/>
  <c r="N6" i="29"/>
  <c r="G17" i="31" l="1"/>
  <c r="D17" i="31"/>
  <c r="H25" i="31"/>
  <c r="E25" i="31"/>
  <c r="H24" i="31"/>
  <c r="E24" i="31"/>
  <c r="H23" i="31"/>
  <c r="E23" i="31"/>
  <c r="J11" i="31"/>
  <c r="H26" i="31" l="1"/>
  <c r="J25" i="31"/>
  <c r="J24" i="31"/>
  <c r="J23" i="31"/>
  <c r="E26" i="31"/>
  <c r="J17" i="31"/>
  <c r="G24" i="27"/>
  <c r="G23" i="27"/>
  <c r="G22" i="27"/>
  <c r="G17" i="27"/>
  <c r="D24" i="27"/>
  <c r="D23" i="27"/>
  <c r="D22" i="27"/>
  <c r="J26" i="31" l="1"/>
  <c r="J11" i="28"/>
  <c r="J11" i="27"/>
  <c r="E11" i="28"/>
  <c r="D17" i="28" s="1"/>
  <c r="D23" i="28" l="1"/>
  <c r="E23" i="28" s="1"/>
  <c r="D22" i="28"/>
  <c r="E22" i="28" s="1"/>
  <c r="D24" i="28"/>
  <c r="E24" i="28" s="1"/>
  <c r="H11" i="28"/>
  <c r="G17" i="28" s="1"/>
  <c r="G22" i="28" l="1"/>
  <c r="H22" i="28" s="1"/>
  <c r="J22" i="28" s="1"/>
  <c r="G23" i="28"/>
  <c r="H23" i="28" s="1"/>
  <c r="J23" i="28" s="1"/>
  <c r="G24" i="28"/>
  <c r="H24" i="28" s="1"/>
  <c r="J24" i="28" s="1"/>
  <c r="J17" i="28"/>
  <c r="E25" i="28"/>
  <c r="D17" i="27"/>
  <c r="H25" i="28" l="1"/>
  <c r="J25" i="28" s="1"/>
  <c r="H8" i="19"/>
  <c r="E24" i="27" l="1"/>
  <c r="E23" i="27"/>
  <c r="E22" i="27" l="1"/>
  <c r="E25" i="27" s="1"/>
  <c r="H22" i="27" l="1"/>
  <c r="H23" i="27"/>
  <c r="J23" i="27" s="1"/>
  <c r="H24" i="27"/>
  <c r="J24" i="27" s="1"/>
  <c r="J22" i="27" l="1"/>
  <c r="H25" i="27"/>
  <c r="J25" i="27" s="1"/>
  <c r="J17" i="27"/>
</calcChain>
</file>

<file path=xl/sharedStrings.xml><?xml version="1.0" encoding="utf-8"?>
<sst xmlns="http://schemas.openxmlformats.org/spreadsheetml/2006/main" count="313" uniqueCount="146">
  <si>
    <t>구분</t>
    <phoneticPr fontId="2" type="noConversion"/>
  </si>
  <si>
    <t>배출량</t>
    <phoneticPr fontId="2" type="noConversion"/>
  </si>
  <si>
    <t>단위</t>
    <phoneticPr fontId="2" type="noConversion"/>
  </si>
  <si>
    <t>활동자료</t>
    <phoneticPr fontId="2" type="noConversion"/>
  </si>
  <si>
    <t>ton</t>
  </si>
  <si>
    <t>온실가스종류</t>
    <phoneticPr fontId="2" type="noConversion"/>
  </si>
  <si>
    <t>합계</t>
    <phoneticPr fontId="2" type="noConversion"/>
  </si>
  <si>
    <t>감축설비명</t>
    <phoneticPr fontId="2" type="noConversion"/>
  </si>
  <si>
    <t>에너지 종류</t>
    <phoneticPr fontId="2" type="noConversion"/>
  </si>
  <si>
    <t>사용량</t>
    <phoneticPr fontId="2" type="noConversion"/>
  </si>
  <si>
    <t>석유환산톤(toe)</t>
    <phoneticPr fontId="2" type="noConversion"/>
  </si>
  <si>
    <t>에너지사용금액(백만원)</t>
    <phoneticPr fontId="2" type="noConversion"/>
  </si>
  <si>
    <t>기대효과</t>
    <phoneticPr fontId="2" type="noConversion"/>
  </si>
  <si>
    <t>원유</t>
  </si>
  <si>
    <t>휘발유</t>
  </si>
  <si>
    <t>프로판</t>
  </si>
  <si>
    <t>나프타</t>
  </si>
  <si>
    <t>국내무연탄</t>
  </si>
  <si>
    <t>아역청탄</t>
  </si>
  <si>
    <t>코크스</t>
  </si>
  <si>
    <t>kWh</t>
  </si>
  <si>
    <t>참고1. 배출계수</t>
    <phoneticPr fontId="9" type="noConversion"/>
  </si>
  <si>
    <t>사용연료</t>
    <phoneticPr fontId="9" type="noConversion"/>
  </si>
  <si>
    <t>연료 사용량</t>
    <phoneticPr fontId="9" type="noConversion"/>
  </si>
  <si>
    <t>단위</t>
    <phoneticPr fontId="9" type="noConversion"/>
  </si>
  <si>
    <t>순발열량</t>
    <phoneticPr fontId="9" type="noConversion"/>
  </si>
  <si>
    <t>산화계수</t>
    <phoneticPr fontId="9" type="noConversion"/>
  </si>
  <si>
    <t>CO2(ton)</t>
    <phoneticPr fontId="9" type="noConversion"/>
  </si>
  <si>
    <t>총발열량</t>
    <phoneticPr fontId="9" type="noConversion"/>
  </si>
  <si>
    <t>단위</t>
    <phoneticPr fontId="9" type="noConversion"/>
  </si>
  <si>
    <t>국가시스템 입력</t>
    <phoneticPr fontId="2" type="noConversion"/>
  </si>
  <si>
    <t>단위</t>
    <phoneticPr fontId="2" type="noConversion"/>
  </si>
  <si>
    <t>TJ/ton</t>
  </si>
  <si>
    <t>MJ/ton</t>
  </si>
  <si>
    <t>㎘</t>
  </si>
  <si>
    <t>TJ/㎘</t>
  </si>
  <si>
    <t>MJ/㎘</t>
  </si>
  <si>
    <t>실내 등유</t>
  </si>
  <si>
    <t>보일러 등유</t>
  </si>
  <si>
    <t>가스/디젤 오일(경유)</t>
  </si>
  <si>
    <t>B-A유</t>
  </si>
  <si>
    <t>B-B유</t>
  </si>
  <si>
    <t>B-C유</t>
  </si>
  <si>
    <t>부생연료1호1)</t>
  </si>
  <si>
    <t>부생연료2호2)</t>
  </si>
  <si>
    <t>천연가스(LNG)</t>
  </si>
  <si>
    <t>도시가스(LNG)</t>
  </si>
  <si>
    <t>천㎥</t>
  </si>
  <si>
    <t>TJ/N㎥</t>
  </si>
  <si>
    <t>MJ/천㎥</t>
  </si>
  <si>
    <t>도시가스(LPG)</t>
  </si>
  <si>
    <t>수입무연탄</t>
  </si>
  <si>
    <t>유연탄(연료용)</t>
  </si>
  <si>
    <t>유연탄(원료용)</t>
  </si>
  <si>
    <t>전력(발전기준)</t>
  </si>
  <si>
    <t>TJ/MWh</t>
  </si>
  <si>
    <t>MJ/kWh</t>
  </si>
  <si>
    <t>전기</t>
  </si>
  <si>
    <t>석유환산톤(toe)</t>
    <phoneticPr fontId="2" type="noConversion"/>
  </si>
  <si>
    <t>CH4(ton)</t>
    <phoneticPr fontId="9" type="noConversion"/>
  </si>
  <si>
    <t>N2O(ton)</t>
    <phoneticPr fontId="9" type="noConversion"/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</si>
  <si>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</si>
  <si>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</si>
  <si>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조명</t>
    </r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</si>
  <si>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펌프</t>
    </r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</si>
  <si>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터보블로어</t>
    </r>
  </si>
  <si>
    <r>
      <t xml:space="preserve">8. </t>
    </r>
    <r>
      <rPr>
        <sz val="10"/>
        <color rgb="FF000000"/>
        <rFont val="맑은 고딕"/>
        <family val="3"/>
        <charset val="129"/>
        <scheme val="minor"/>
      </rPr>
      <t>고효율 가스히트펌프</t>
    </r>
  </si>
  <si>
    <r>
      <t xml:space="preserve">9.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</si>
  <si>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</si>
  <si>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</si>
  <si>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목재펠릿 연료전환</t>
    </r>
  </si>
  <si>
    <r>
      <t xml:space="preserve">14. </t>
    </r>
    <r>
      <rPr>
        <sz val="10"/>
        <color rgb="FF000000"/>
        <rFont val="맑은 고딕"/>
        <family val="3"/>
        <charset val="129"/>
        <scheme val="minor"/>
      </rPr>
      <t>연료전환</t>
    </r>
  </si>
  <si>
    <r>
      <t xml:space="preserve">15. </t>
    </r>
    <r>
      <rPr>
        <sz val="10"/>
        <color rgb="FF000000"/>
        <rFont val="맑은 고딕"/>
        <family val="3"/>
        <charset val="129"/>
        <scheme val="minor"/>
      </rPr>
      <t>기타</t>
    </r>
  </si>
  <si>
    <t>감축설비 목록</t>
    <phoneticPr fontId="2" type="noConversion"/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</si>
  <si>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</si>
  <si>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총 사업비</t>
    <phoneticPr fontId="2" type="noConversion"/>
  </si>
  <si>
    <t>억 원</t>
    <phoneticPr fontId="2" type="noConversion"/>
  </si>
  <si>
    <t>에너지 절감량 
검토 결과(toe)</t>
    <phoneticPr fontId="2" type="noConversion"/>
  </si>
  <si>
    <t>활동자료</t>
    <phoneticPr fontId="2" type="noConversion"/>
  </si>
  <si>
    <t>선택입력 항목</t>
    <phoneticPr fontId="2" type="noConversion"/>
  </si>
  <si>
    <t>직접입력항목</t>
    <phoneticPr fontId="2" type="noConversion"/>
  </si>
  <si>
    <t>1. 활동자료 입력</t>
    <phoneticPr fontId="2" type="noConversion"/>
  </si>
  <si>
    <t>에너지 절감금액
(백만원)</t>
    <phoneticPr fontId="2" type="noConversion"/>
  </si>
  <si>
    <t>배출권거래제 참여기업 온실가스 에너지 감축 효과 산출 Tool</t>
    <phoneticPr fontId="2" type="noConversion"/>
  </si>
  <si>
    <t>3. 온실가스 감축효과 산정</t>
    <phoneticPr fontId="2" type="noConversion"/>
  </si>
  <si>
    <t>2. 에너지 절감효과 산정</t>
    <phoneticPr fontId="2" type="noConversion"/>
  </si>
  <si>
    <t>에너지종류</t>
    <phoneticPr fontId="2" type="noConversion"/>
  </si>
  <si>
    <t>업체명(사업장명)</t>
    <phoneticPr fontId="2" type="noConversion"/>
  </si>
  <si>
    <r>
      <t>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</si>
  <si>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</si>
  <si>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O</t>
    </r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</si>
  <si>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</si>
  <si>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</si>
  <si>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</si>
  <si>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개선 전</t>
    <phoneticPr fontId="2" type="noConversion"/>
  </si>
  <si>
    <t>개선 후</t>
    <phoneticPr fontId="2" type="noConversion"/>
  </si>
  <si>
    <t>개선 전</t>
    <phoneticPr fontId="2" type="noConversion"/>
  </si>
  <si>
    <t>개선 후</t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</si>
  <si>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</si>
  <si>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</si>
  <si>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</si>
  <si>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나. 작성방법</t>
    <phoneticPr fontId="2" type="noConversion"/>
  </si>
  <si>
    <t>가. 개발목적</t>
    <phoneticPr fontId="2" type="noConversion"/>
  </si>
  <si>
    <t>석유환산톤(toe) 환산계수</t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</si>
  <si>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</si>
  <si>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t>CH4 배출계수</t>
    <phoneticPr fontId="2" type="noConversion"/>
  </si>
  <si>
    <t>N2O 배출계수</t>
    <phoneticPr fontId="2" type="noConversion"/>
  </si>
  <si>
    <t>순발열량</t>
    <phoneticPr fontId="2" type="noConversion"/>
  </si>
  <si>
    <t>총발열량</t>
    <phoneticPr fontId="2" type="noConversion"/>
  </si>
  <si>
    <t>매개변수</t>
    <phoneticPr fontId="2" type="noConversion"/>
  </si>
  <si>
    <t>CO2 배출계수</t>
    <phoneticPr fontId="2" type="noConversion"/>
  </si>
  <si>
    <t>단위</t>
    <phoneticPr fontId="2" type="noConversion"/>
  </si>
  <si>
    <t>값</t>
    <phoneticPr fontId="2" type="noConversion"/>
  </si>
  <si>
    <t>배출권거래제 참여기업 온실가스 에너지 감축 효과 산출근거(LED)</t>
    <phoneticPr fontId="2" type="noConversion"/>
  </si>
  <si>
    <t>사용
일수</t>
    <phoneticPr fontId="2" type="noConversion"/>
  </si>
  <si>
    <t>사용
시간</t>
    <phoneticPr fontId="2" type="noConversion"/>
  </si>
  <si>
    <t>개선 전</t>
    <phoneticPr fontId="2" type="noConversion"/>
  </si>
  <si>
    <t>개선 후</t>
    <phoneticPr fontId="2" type="noConversion"/>
  </si>
  <si>
    <t>모델명</t>
    <phoneticPr fontId="2" type="noConversion"/>
  </si>
  <si>
    <t>수량</t>
    <phoneticPr fontId="2" type="noConversion"/>
  </si>
  <si>
    <t>소비전력
(W)</t>
    <phoneticPr fontId="2" type="noConversion"/>
  </si>
  <si>
    <t>소 계</t>
    <phoneticPr fontId="9" type="noConversion"/>
  </si>
  <si>
    <t>소 계</t>
    <phoneticPr fontId="2" type="noConversion"/>
  </si>
  <si>
    <r>
      <rPr>
        <sz val="10"/>
        <color theme="1"/>
        <rFont val="맑은 고딕"/>
        <family val="3"/>
        <charset val="129"/>
      </rPr>
      <t>▲</t>
    </r>
    <r>
      <rPr>
        <sz val="10"/>
        <color theme="1"/>
        <rFont val="맑은 고딕"/>
        <family val="3"/>
        <charset val="129"/>
        <scheme val="minor"/>
      </rPr>
      <t>[LED 산출근거] 시트 작성</t>
    </r>
    <phoneticPr fontId="2" type="noConversion"/>
  </si>
  <si>
    <t>▲[LED 산출근거] 시트 작성</t>
    <phoneticPr fontId="2" type="noConversion"/>
  </si>
  <si>
    <r>
      <t xml:space="preserve">    - 본 Tool은 산업발전부문 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3"/>
        <charset val="129"/>
        <scheme val="minor"/>
      </rPr>
      <t>배출권거래제 참여기업 온실가스•에너지 감축설비 지원사업』의 에너지 절감량 및 온실가스
     감축효과 산출을 위해 개발됨</t>
    </r>
    <phoneticPr fontId="2" type="noConversion"/>
  </si>
  <si>
    <r>
      <t xml:space="preserve">    - 본 Tool에 의해 산출된 감축량은 온실가스</t>
    </r>
    <r>
      <rPr>
        <sz val="11"/>
        <color theme="1"/>
        <rFont val="맑은 고딕"/>
        <family val="3"/>
        <charset val="129"/>
      </rPr>
      <t>•</t>
    </r>
    <r>
      <rPr>
        <sz val="11"/>
        <color theme="1"/>
        <rFont val="맑은 고딕"/>
        <family val="3"/>
        <charset val="129"/>
        <scheme val="minor"/>
      </rPr>
      <t>에너지 감축설비 지원사업 신청 시 활용할 수 있음</t>
    </r>
    <phoneticPr fontId="2" type="noConversion"/>
  </si>
  <si>
    <t>배출권거래제 참여기업 온실가스•에너지 감축효과 산출 Tool</t>
    <phoneticPr fontId="2" type="noConversion"/>
  </si>
  <si>
    <t>고효율 조명(LED)</t>
    <phoneticPr fontId="2" type="noConversion"/>
  </si>
  <si>
    <t>배출권거래제 참여기업 온실가스 에너지 감축 효과 산출 Tool(고효율조명 LED)</t>
    <phoneticPr fontId="2" type="noConversion"/>
  </si>
  <si>
    <t>감축설비 종류</t>
    <phoneticPr fontId="2" type="noConversion"/>
  </si>
  <si>
    <t>작성시트</t>
    <phoneticPr fontId="2" type="noConversion"/>
  </si>
  <si>
    <t>[LED_자동산정]
[LED_산출근거]</t>
    <phoneticPr fontId="2" type="noConversion"/>
  </si>
  <si>
    <t>[감축설비명_자동산정]</t>
    <phoneticPr fontId="2" type="noConversion"/>
  </si>
  <si>
    <t>작성Tip</t>
    <phoneticPr fontId="2" type="noConversion"/>
  </si>
  <si>
    <t>연간 소비
전력량(kWh)</t>
    <phoneticPr fontId="2" type="noConversion"/>
  </si>
  <si>
    <t>고효율 조명(LED) 외 
감축설비</t>
    <phoneticPr fontId="2" type="noConversion"/>
  </si>
  <si>
    <t>- 연간소비전력량(kWh)을 도출하기 위해 [LED_산출근거] 시트에 소비전력, 모델명, 
   수량 등을 입력해야 함</t>
    <phoneticPr fontId="2" type="noConversion"/>
  </si>
  <si>
    <t>다. 제출방법</t>
    <phoneticPr fontId="2" type="noConversion"/>
  </si>
  <si>
    <t>건물</t>
    <phoneticPr fontId="2" type="noConversion"/>
  </si>
  <si>
    <t>층(F)</t>
    <phoneticPr fontId="2" type="noConversion"/>
  </si>
  <si>
    <t>도면번호</t>
    <phoneticPr fontId="2" type="noConversion"/>
  </si>
  <si>
    <t>- 『온실가스 배출권거래제 배추량 보고 및 인증에관한 지침』을 근거로 온실가스 배출량을 
  산정하며, IPCC 기본배출계수 및 국가고유 발열량을 적용함 
- 에너지 감축량 산정은 『에너지기본법』 시행규칙의 에너지열량 환산기준을 적용함 
- 단, 기본계수를 활용할수 없는 경우 '[감축설비명_직접입력]'에 직접입력해야 함</t>
    <phoneticPr fontId="2" type="noConversion"/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</si>
  <si>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</si>
  <si>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</si>
  <si>
    <r>
      <t xml:space="preserve">    - 작성 후 한국에너지공단으로 제출 (</t>
    </r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파일명 : 감축효과 산출 Tool_업체명(사업장명)_감축설비명.xls)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</si>
</sst>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0.0000000"/>
    <numFmt numFmtId="177" formatCode="_-* #,##0.000_-;\-* #,##0.000_-;_-* &quot;-&quot;_-;_-@_-"/>
    <numFmt numFmtId="178" formatCode="_-* #,##0.0000_-;\-* #,##0.0000_-;_-* &quot;-&quot;??_-;_-@_-"/>
    <numFmt numFmtId="179" formatCode="_-* #,##0.0000_-;\-* #,##0.0000_-;_-* &quot;-&quot;_-;_-@_-"/>
    <numFmt numFmtId="180" formatCode="0_ "/>
    <numFmt numFmtId="181" formatCode="#,##0.000_ "/>
    <numFmt numFmtId="182" formatCode="#,##0_ 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.000"/>
    <numFmt numFmtId="188" formatCode="0.0000000000"/>
    <numFmt numFmtId="189" formatCode="_-* #,##0_-;\-* #,##0_-;_-* &quot;-&quot;??_-;_-@_-"/>
    <numFmt numFmtId="190" formatCode="0.00000"/>
    <numFmt numFmtId="191" formatCode="0.000000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1"/>
      <name val="맑은 고딕"/>
      <family val="2"/>
      <charset val="129"/>
      <scheme val="minor"/>
    </font>
    <font>
      <strike/>
      <sz val="10"/>
      <color theme="1"/>
      <name val="맑은 고딕"/>
      <family val="2"/>
      <charset val="129"/>
      <scheme val="minor"/>
    </font>
    <font>
      <b/>
      <sz val="10"/>
      <color theme="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¹UAAA¼"/>
      <family val="1"/>
      <charset val="129"/>
    </font>
    <font>
      <sz val="12"/>
      <name val="¸iA¶"/>
      <family val="3"/>
      <charset val="129"/>
    </font>
    <font>
      <sz val="10"/>
      <name val="Arial"/>
      <family val="2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9.75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vertAlign val="subscript"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2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theme="0" tint="-0.2499465926084170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theme="4"/>
      </left>
      <right/>
      <top style="medium">
        <color theme="4"/>
      </top>
      <bottom style="thin">
        <color indexed="64"/>
      </bottom>
      <diagonal/>
    </border>
    <border>
      <left/>
      <right style="medium">
        <color theme="4"/>
      </right>
      <top style="medium">
        <color theme="4"/>
      </top>
      <bottom style="thin">
        <color indexed="64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 style="thin">
        <color theme="1"/>
      </top>
      <bottom/>
      <diagonal/>
    </border>
    <border>
      <left style="medium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medium">
        <color theme="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indexed="64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indexed="64"/>
      </bottom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9" tint="-0.499984740745262"/>
      </right>
      <top style="thin">
        <color theme="1"/>
      </top>
      <bottom style="thin">
        <color theme="1"/>
      </bottom>
      <diagonal/>
    </border>
    <border>
      <left/>
      <right style="medium">
        <color theme="9" tint="-0.499984740745262"/>
      </right>
      <top style="thin">
        <color theme="1"/>
      </top>
      <bottom/>
      <diagonal/>
    </border>
    <border>
      <left style="medium">
        <color theme="9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9" tint="-0.499984740745262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9" tint="-0.499984740745262"/>
      </right>
      <top style="thin">
        <color indexed="64"/>
      </top>
      <bottom style="medium">
        <color theme="9" tint="-0.499984740745262"/>
      </bottom>
      <diagonal/>
    </border>
    <border>
      <left style="medium">
        <color theme="9" tint="-0.499984740745262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theme="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/>
      <bottom style="thin">
        <color indexed="64"/>
      </bottom>
      <diagonal/>
    </border>
    <border>
      <left/>
      <right style="medium">
        <color theme="9" tint="-0.499984740745262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 diagonalDown="1">
      <left style="medium">
        <color theme="4"/>
      </left>
      <right style="thin">
        <color indexed="64"/>
      </right>
      <top style="thin">
        <color indexed="64"/>
      </top>
      <bottom style="medium">
        <color theme="4"/>
      </bottom>
      <diagonal style="hair">
        <color theme="1" tint="0.499984740745262"/>
      </diagonal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7" borderId="1">
      <alignment horizontal="center" vertical="center" wrapText="1"/>
    </xf>
    <xf numFmtId="0" fontId="10" fillId="8" borderId="1">
      <alignment horizontal="center" vertical="center" wrapText="1"/>
    </xf>
    <xf numFmtId="180" fontId="11" fillId="0" borderId="2">
      <alignment horizontal="right" vertical="center" wrapText="1"/>
    </xf>
    <xf numFmtId="0" fontId="10" fillId="8" borderId="3">
      <alignment horizontal="center" vertical="center" wrapText="1"/>
    </xf>
    <xf numFmtId="0" fontId="10" fillId="8" borderId="1">
      <alignment horizontal="center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0" fillId="5" borderId="3">
      <alignment horizontal="right" vertical="center" wrapText="1"/>
    </xf>
    <xf numFmtId="181" fontId="10" fillId="5" borderId="3">
      <alignment horizontal="left" vertical="center" wrapText="1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 wrapText="1"/>
    </xf>
    <xf numFmtId="181" fontId="13" fillId="11" borderId="4">
      <alignment horizontal="right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0" fillId="8" borderId="3">
      <alignment horizontal="left" vertical="center" wrapText="1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2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Protection="0">
      <alignment vertical="center"/>
    </xf>
    <xf numFmtId="0" fontId="17" fillId="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vertical="top"/>
      <protection locked="0"/>
    </xf>
    <xf numFmtId="0" fontId="20" fillId="0" borderId="0" applyNumberFormat="0" applyFon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/>
    <xf numFmtId="0" fontId="18" fillId="0" borderId="0"/>
    <xf numFmtId="0" fontId="22" fillId="0" borderId="0">
      <alignment vertical="center"/>
    </xf>
    <xf numFmtId="0" fontId="23" fillId="0" borderId="0">
      <protection locked="0"/>
    </xf>
    <xf numFmtId="0" fontId="18" fillId="0" borderId="0"/>
    <xf numFmtId="0" fontId="24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0" fontId="34" fillId="0" borderId="0"/>
    <xf numFmtId="41" fontId="35" fillId="0" borderId="0" applyFon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8" fillId="0" borderId="0" xfId="0" applyFont="1">
      <alignment vertical="center"/>
    </xf>
    <xf numFmtId="0" fontId="10" fillId="7" borderId="1" xfId="2" applyBorder="1">
      <alignment horizontal="center" vertical="center" wrapText="1"/>
    </xf>
    <xf numFmtId="180" fontId="11" fillId="0" borderId="2" xfId="4" applyBorder="1">
      <alignment horizontal="right" vertical="center" wrapText="1"/>
    </xf>
    <xf numFmtId="0" fontId="0" fillId="0" borderId="2" xfId="0" applyBorder="1">
      <alignment vertical="center"/>
    </xf>
    <xf numFmtId="0" fontId="10" fillId="8" borderId="3" xfId="3" applyBorder="1">
      <alignment horizontal="center" vertical="center" wrapText="1"/>
    </xf>
    <xf numFmtId="0" fontId="10" fillId="7" borderId="3" xfId="2" applyBorder="1">
      <alignment horizontal="center" vertical="center" wrapText="1"/>
    </xf>
    <xf numFmtId="187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188" fontId="0" fillId="0" borderId="2" xfId="0" applyNumberFormat="1" applyBorder="1">
      <alignment vertical="center"/>
    </xf>
    <xf numFmtId="0" fontId="10" fillId="8" borderId="3" xfId="3" applyBorder="1" applyAlignment="1">
      <alignment horizontal="left" vertical="center" wrapText="1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left" vertical="center"/>
    </xf>
    <xf numFmtId="190" fontId="0" fillId="0" borderId="2" xfId="0" applyNumberFormat="1" applyBorder="1">
      <alignment vertical="center"/>
    </xf>
    <xf numFmtId="191" fontId="0" fillId="2" borderId="0" xfId="0" applyNumberFormat="1" applyFill="1">
      <alignment vertical="center"/>
    </xf>
    <xf numFmtId="0" fontId="4" fillId="2" borderId="0" xfId="0" applyFont="1" applyFill="1" applyBorder="1">
      <alignment vertical="center"/>
    </xf>
    <xf numFmtId="177" fontId="4" fillId="6" borderId="7" xfId="1" applyNumberFormat="1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177" fontId="4" fillId="6" borderId="1" xfId="1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6" fillId="2" borderId="8" xfId="0" applyFont="1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4" fillId="2" borderId="9" xfId="0" applyFont="1" applyFill="1" applyBorder="1">
      <alignment vertical="center"/>
    </xf>
    <xf numFmtId="0" fontId="0" fillId="2" borderId="10" xfId="0" applyFill="1" applyBorder="1">
      <alignment vertical="center"/>
    </xf>
    <xf numFmtId="0" fontId="6" fillId="2" borderId="11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0" fillId="2" borderId="12" xfId="0" applyFill="1" applyBorder="1">
      <alignment vertical="center"/>
    </xf>
    <xf numFmtId="0" fontId="6" fillId="2" borderId="1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0" fontId="6" fillId="2" borderId="13" xfId="0" applyFont="1" applyFill="1" applyBorder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27" fillId="14" borderId="1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 wrapText="1"/>
    </xf>
    <xf numFmtId="0" fontId="4" fillId="15" borderId="21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5" fillId="2" borderId="19" xfId="0" applyFont="1" applyFill="1" applyBorder="1">
      <alignment vertical="center"/>
    </xf>
    <xf numFmtId="0" fontId="30" fillId="2" borderId="18" xfId="0" applyFont="1" applyFill="1" applyBorder="1">
      <alignment vertical="center"/>
    </xf>
    <xf numFmtId="189" fontId="31" fillId="0" borderId="20" xfId="1" applyNumberFormat="1" applyFont="1" applyFill="1" applyBorder="1" applyAlignment="1">
      <alignment vertical="center"/>
    </xf>
    <xf numFmtId="41" fontId="29" fillId="6" borderId="21" xfId="1" applyFont="1" applyFill="1" applyBorder="1" applyAlignment="1">
      <alignment horizontal="center" vertical="center"/>
    </xf>
    <xf numFmtId="0" fontId="28" fillId="2" borderId="18" xfId="0" applyFont="1" applyFill="1" applyBorder="1">
      <alignment vertical="center"/>
    </xf>
    <xf numFmtId="0" fontId="4" fillId="15" borderId="23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horizontal="center" vertical="center" wrapText="1"/>
    </xf>
    <xf numFmtId="189" fontId="31" fillId="0" borderId="23" xfId="0" applyNumberFormat="1" applyFont="1" applyFill="1" applyBorder="1" applyAlignment="1">
      <alignment vertical="center"/>
    </xf>
    <xf numFmtId="41" fontId="31" fillId="0" borderId="24" xfId="1" applyNumberFormat="1" applyFont="1" applyFill="1" applyBorder="1" applyAlignment="1">
      <alignment vertical="center"/>
    </xf>
    <xf numFmtId="178" fontId="31" fillId="0" borderId="23" xfId="0" applyNumberFormat="1" applyFont="1" applyFill="1" applyBorder="1" applyAlignment="1">
      <alignment vertical="center"/>
    </xf>
    <xf numFmtId="41" fontId="31" fillId="0" borderId="25" xfId="1" applyNumberFormat="1" applyFont="1" applyFill="1" applyBorder="1" applyAlignment="1">
      <alignment vertical="center"/>
    </xf>
    <xf numFmtId="0" fontId="27" fillId="12" borderId="26" xfId="0" applyFont="1" applyFill="1" applyBorder="1" applyAlignment="1">
      <alignment horizontal="center" vertical="center"/>
    </xf>
    <xf numFmtId="0" fontId="5" fillId="2" borderId="27" xfId="0" applyFont="1" applyFill="1" applyBorder="1">
      <alignment vertical="center"/>
    </xf>
    <xf numFmtId="0" fontId="4" fillId="15" borderId="28" xfId="0" applyFont="1" applyFill="1" applyBorder="1" applyAlignment="1">
      <alignment horizontal="center" vertical="center" wrapText="1"/>
    </xf>
    <xf numFmtId="0" fontId="5" fillId="2" borderId="32" xfId="0" applyFont="1" applyFill="1" applyBorder="1">
      <alignment vertical="center"/>
    </xf>
    <xf numFmtId="0" fontId="5" fillId="2" borderId="33" xfId="0" applyFont="1" applyFill="1" applyBorder="1">
      <alignment vertical="center"/>
    </xf>
    <xf numFmtId="0" fontId="4" fillId="15" borderId="34" xfId="0" applyFont="1" applyFill="1" applyBorder="1" applyAlignment="1">
      <alignment horizontal="center" vertical="center" wrapText="1"/>
    </xf>
    <xf numFmtId="0" fontId="4" fillId="15" borderId="35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vertical="center"/>
    </xf>
    <xf numFmtId="41" fontId="31" fillId="0" borderId="34" xfId="1" applyFont="1" applyFill="1" applyBorder="1" applyAlignment="1">
      <alignment vertical="center"/>
    </xf>
    <xf numFmtId="41" fontId="29" fillId="6" borderId="35" xfId="1" applyFont="1" applyFill="1" applyBorder="1" applyAlignment="1">
      <alignment horizontal="center" vertical="center"/>
    </xf>
    <xf numFmtId="0" fontId="4" fillId="15" borderId="37" xfId="0" applyFont="1" applyFill="1" applyBorder="1" applyAlignment="1">
      <alignment horizontal="center" vertical="center"/>
    </xf>
    <xf numFmtId="0" fontId="4" fillId="15" borderId="38" xfId="0" applyFont="1" applyFill="1" applyBorder="1" applyAlignment="1">
      <alignment horizontal="center" vertical="center" wrapText="1"/>
    </xf>
    <xf numFmtId="189" fontId="31" fillId="0" borderId="37" xfId="1" applyNumberFormat="1" applyFont="1" applyFill="1" applyBorder="1" applyAlignment="1">
      <alignment vertical="center"/>
    </xf>
    <xf numFmtId="41" fontId="31" fillId="0" borderId="38" xfId="1" applyFont="1" applyFill="1" applyBorder="1" applyAlignment="1">
      <alignment vertical="center"/>
    </xf>
    <xf numFmtId="179" fontId="31" fillId="0" borderId="37" xfId="1" applyNumberFormat="1" applyFont="1" applyFill="1" applyBorder="1" applyAlignment="1">
      <alignment vertical="center"/>
    </xf>
    <xf numFmtId="41" fontId="31" fillId="0" borderId="39" xfId="1" applyFont="1" applyFill="1" applyBorder="1" applyAlignment="1">
      <alignment vertical="center"/>
    </xf>
    <xf numFmtId="189" fontId="31" fillId="16" borderId="28" xfId="0" applyNumberFormat="1" applyFont="1" applyFill="1" applyBorder="1" applyAlignment="1">
      <alignment horizontal="center" vertical="center"/>
    </xf>
    <xf numFmtId="189" fontId="31" fillId="16" borderId="29" xfId="0" applyNumberFormat="1" applyFont="1" applyFill="1" applyBorder="1" applyAlignment="1">
      <alignment vertical="center"/>
    </xf>
    <xf numFmtId="189" fontId="31" fillId="0" borderId="6" xfId="0" applyNumberFormat="1" applyFont="1" applyFill="1" applyBorder="1" applyAlignment="1">
      <alignment horizontal="center" vertical="center"/>
    </xf>
    <xf numFmtId="189" fontId="31" fillId="0" borderId="24" xfId="1" applyNumberFormat="1" applyFont="1" applyFill="1" applyBorder="1" applyAlignment="1">
      <alignment vertical="center"/>
    </xf>
    <xf numFmtId="189" fontId="31" fillId="0" borderId="25" xfId="1" applyNumberFormat="1" applyFont="1" applyFill="1" applyBorder="1" applyAlignment="1">
      <alignment vertical="center"/>
    </xf>
    <xf numFmtId="0" fontId="3" fillId="15" borderId="6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4" fillId="13" borderId="20" xfId="0" applyFont="1" applyFill="1" applyBorder="1" applyAlignment="1">
      <alignment horizontal="center" vertical="center"/>
    </xf>
    <xf numFmtId="0" fontId="4" fillId="13" borderId="41" xfId="0" applyFont="1" applyFill="1" applyBorder="1" applyAlignment="1">
      <alignment horizontal="center" vertical="center"/>
    </xf>
    <xf numFmtId="0" fontId="4" fillId="13" borderId="34" xfId="0" applyFont="1" applyFill="1" applyBorder="1" applyAlignment="1">
      <alignment horizontal="center" vertical="center"/>
    </xf>
    <xf numFmtId="0" fontId="4" fillId="13" borderId="40" xfId="0" applyFont="1" applyFill="1" applyBorder="1" applyAlignment="1">
      <alignment horizontal="center" vertical="center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>
      <alignment vertical="center"/>
    </xf>
    <xf numFmtId="0" fontId="4" fillId="2" borderId="32" xfId="0" applyFont="1" applyFill="1" applyBorder="1" applyAlignment="1">
      <alignment horizontal="left" vertical="center"/>
    </xf>
    <xf numFmtId="0" fontId="4" fillId="2" borderId="33" xfId="0" applyFont="1" applyFill="1" applyBorder="1">
      <alignment vertical="center"/>
    </xf>
    <xf numFmtId="0" fontId="4" fillId="2" borderId="27" xfId="0" applyFont="1" applyFill="1" applyBorder="1">
      <alignment vertical="center"/>
    </xf>
    <xf numFmtId="0" fontId="38" fillId="2" borderId="18" xfId="0" applyFont="1" applyFill="1" applyBorder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0" fontId="39" fillId="2" borderId="18" xfId="0" applyFont="1" applyFill="1" applyBorder="1">
      <alignment vertical="center"/>
    </xf>
    <xf numFmtId="0" fontId="32" fillId="2" borderId="0" xfId="758" applyFont="1" applyFill="1" applyAlignment="1">
      <alignment horizontal="center" vertical="center"/>
    </xf>
    <xf numFmtId="41" fontId="32" fillId="2" borderId="0" xfId="759" applyFont="1" applyFill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 wrapText="1"/>
    </xf>
    <xf numFmtId="0" fontId="26" fillId="2" borderId="0" xfId="0" applyFont="1" applyFill="1" applyBorder="1">
      <alignment vertical="center"/>
    </xf>
    <xf numFmtId="0" fontId="4" fillId="0" borderId="27" xfId="0" applyFont="1" applyFill="1" applyBorder="1">
      <alignment vertical="center"/>
    </xf>
    <xf numFmtId="189" fontId="31" fillId="0" borderId="48" xfId="0" applyNumberFormat="1" applyFont="1" applyFill="1" applyBorder="1" applyAlignment="1">
      <alignment vertical="center"/>
    </xf>
    <xf numFmtId="189" fontId="31" fillId="0" borderId="49" xfId="1" applyNumberFormat="1" applyFont="1" applyFill="1" applyBorder="1" applyAlignment="1">
      <alignment horizontal="center" vertical="center"/>
    </xf>
    <xf numFmtId="41" fontId="5" fillId="6" borderId="6" xfId="1" applyNumberFormat="1" applyFont="1" applyFill="1" applyBorder="1" applyAlignment="1">
      <alignment horizontal="center" vertical="center" wrapText="1"/>
    </xf>
    <xf numFmtId="41" fontId="5" fillId="0" borderId="6" xfId="1" applyNumberFormat="1" applyFont="1" applyFill="1" applyBorder="1" applyAlignment="1">
      <alignment horizontal="center" vertical="center" wrapText="1"/>
    </xf>
    <xf numFmtId="0" fontId="40" fillId="2" borderId="19" xfId="0" applyFont="1" applyFill="1" applyBorder="1">
      <alignment vertical="center"/>
    </xf>
    <xf numFmtId="0" fontId="40" fillId="2" borderId="33" xfId="0" applyFont="1" applyFill="1" applyBorder="1">
      <alignment vertical="center"/>
    </xf>
    <xf numFmtId="189" fontId="31" fillId="16" borderId="6" xfId="0" applyNumberFormat="1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>
      <alignment vertical="center"/>
    </xf>
    <xf numFmtId="0" fontId="35" fillId="2" borderId="0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18" borderId="53" xfId="0" applyFont="1" applyFill="1" applyBorder="1" applyAlignment="1">
      <alignment horizontal="center" vertical="center" wrapText="1"/>
    </xf>
    <xf numFmtId="0" fontId="3" fillId="17" borderId="65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40" fillId="8" borderId="1" xfId="3" applyFont="1" applyBorder="1">
      <alignment horizontal="center" vertical="center" wrapText="1"/>
    </xf>
    <xf numFmtId="180" fontId="11" fillId="0" borderId="2" xfId="4" applyFont="1" applyBorder="1">
      <alignment horizontal="right" vertical="center" wrapText="1"/>
    </xf>
    <xf numFmtId="0" fontId="35" fillId="0" borderId="2" xfId="0" applyFont="1" applyBorder="1">
      <alignment vertical="center"/>
    </xf>
    <xf numFmtId="187" fontId="35" fillId="0" borderId="2" xfId="0" applyNumberFormat="1" applyFont="1" applyBorder="1">
      <alignment vertical="center"/>
    </xf>
    <xf numFmtId="188" fontId="35" fillId="0" borderId="2" xfId="0" applyNumberFormat="1" applyFont="1" applyBorder="1">
      <alignment vertical="center"/>
    </xf>
    <xf numFmtId="190" fontId="35" fillId="0" borderId="2" xfId="0" applyNumberFormat="1" applyFont="1" applyBorder="1">
      <alignment vertical="center"/>
    </xf>
    <xf numFmtId="0" fontId="40" fillId="8" borderId="3" xfId="3" applyFont="1" applyBorder="1" applyAlignment="1">
      <alignment horizontal="left" vertical="center" wrapText="1"/>
    </xf>
    <xf numFmtId="0" fontId="40" fillId="8" borderId="3" xfId="3" applyFont="1" applyBorder="1">
      <alignment horizontal="center" vertical="center" wrapText="1"/>
    </xf>
    <xf numFmtId="190" fontId="35" fillId="0" borderId="2" xfId="0" applyNumberFormat="1" applyFont="1" applyFill="1" applyBorder="1">
      <alignment vertical="center"/>
    </xf>
    <xf numFmtId="0" fontId="35" fillId="2" borderId="0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4" borderId="62" xfId="0" applyFont="1" applyFill="1" applyBorder="1" applyAlignment="1">
      <alignment horizontal="center" vertical="center"/>
    </xf>
    <xf numFmtId="0" fontId="3" fillId="4" borderId="63" xfId="0" applyFont="1" applyFill="1" applyBorder="1" applyAlignment="1">
      <alignment horizontal="center" vertical="center"/>
    </xf>
    <xf numFmtId="0" fontId="3" fillId="4" borderId="64" xfId="0" applyFont="1" applyFill="1" applyBorder="1" applyAlignment="1">
      <alignment horizontal="center" vertical="center"/>
    </xf>
    <xf numFmtId="0" fontId="35" fillId="2" borderId="53" xfId="0" quotePrefix="1" applyFont="1" applyFill="1" applyBorder="1" applyAlignment="1">
      <alignment horizontal="left" vertical="center" wrapText="1"/>
    </xf>
    <xf numFmtId="0" fontId="35" fillId="2" borderId="54" xfId="0" applyFont="1" applyFill="1" applyBorder="1" applyAlignment="1">
      <alignment horizontal="left" vertical="center" wrapText="1"/>
    </xf>
    <xf numFmtId="0" fontId="35" fillId="2" borderId="55" xfId="0" applyFont="1" applyFill="1" applyBorder="1" applyAlignment="1">
      <alignment horizontal="left" vertical="center" wrapText="1"/>
    </xf>
    <xf numFmtId="0" fontId="35" fillId="2" borderId="57" xfId="0" quotePrefix="1" applyFont="1" applyFill="1" applyBorder="1" applyAlignment="1">
      <alignment horizontal="left" vertical="center" wrapText="1"/>
    </xf>
    <xf numFmtId="0" fontId="35" fillId="2" borderId="58" xfId="0" applyFont="1" applyFill="1" applyBorder="1" applyAlignment="1">
      <alignment horizontal="left" vertical="center" wrapText="1"/>
    </xf>
    <xf numFmtId="0" fontId="35" fillId="2" borderId="59" xfId="0" applyFont="1" applyFill="1" applyBorder="1" applyAlignment="1">
      <alignment horizontal="left" vertical="center" wrapText="1"/>
    </xf>
    <xf numFmtId="189" fontId="31" fillId="16" borderId="46" xfId="0" applyNumberFormat="1" applyFont="1" applyFill="1" applyBorder="1" applyAlignment="1">
      <alignment horizontal="center" vertical="center"/>
    </xf>
    <xf numFmtId="189" fontId="31" fillId="16" borderId="47" xfId="0" applyNumberFormat="1" applyFont="1" applyFill="1" applyBorder="1" applyAlignment="1">
      <alignment horizontal="center" vertical="center"/>
    </xf>
    <xf numFmtId="41" fontId="29" fillId="6" borderId="22" xfId="1" applyFont="1" applyFill="1" applyBorder="1" applyAlignment="1">
      <alignment horizontal="center" vertical="center"/>
    </xf>
    <xf numFmtId="41" fontId="29" fillId="6" borderId="42" xfId="1" applyFont="1" applyFill="1" applyBorder="1" applyAlignment="1">
      <alignment horizontal="center" vertical="center"/>
    </xf>
    <xf numFmtId="41" fontId="29" fillId="6" borderId="36" xfId="1" applyNumberFormat="1" applyFont="1" applyFill="1" applyBorder="1" applyAlignment="1">
      <alignment horizontal="center" vertical="center"/>
    </xf>
    <xf numFmtId="41" fontId="29" fillId="6" borderId="43" xfId="1" applyNumberFormat="1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7" fillId="14" borderId="30" xfId="0" applyFont="1" applyFill="1" applyBorder="1" applyAlignment="1">
      <alignment horizontal="center" vertical="center"/>
    </xf>
    <xf numFmtId="0" fontId="27" fillId="14" borderId="31" xfId="0" applyFont="1" applyFill="1" applyBorder="1" applyAlignment="1">
      <alignment horizontal="center" vertical="center"/>
    </xf>
    <xf numFmtId="0" fontId="27" fillId="3" borderId="16" xfId="0" applyFont="1" applyFill="1" applyBorder="1" applyAlignment="1">
      <alignment horizontal="center" vertical="center"/>
    </xf>
    <xf numFmtId="0" fontId="27" fillId="3" borderId="17" xfId="0" applyFont="1" applyFill="1" applyBorder="1" applyAlignment="1">
      <alignment horizontal="center" vertical="center"/>
    </xf>
    <xf numFmtId="41" fontId="29" fillId="15" borderId="22" xfId="1" applyFont="1" applyFill="1" applyBorder="1" applyAlignment="1">
      <alignment horizontal="center" vertical="center"/>
    </xf>
    <xf numFmtId="41" fontId="29" fillId="15" borderId="42" xfId="1" applyFont="1" applyFill="1" applyBorder="1" applyAlignment="1">
      <alignment horizontal="center" vertical="center"/>
    </xf>
    <xf numFmtId="41" fontId="29" fillId="15" borderId="36" xfId="1" applyNumberFormat="1" applyFont="1" applyFill="1" applyBorder="1" applyAlignment="1">
      <alignment horizontal="center" vertical="center"/>
    </xf>
    <xf numFmtId="41" fontId="29" fillId="15" borderId="43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36" fillId="3" borderId="6" xfId="0" applyFont="1" applyFill="1" applyBorder="1" applyAlignment="1">
      <alignment horizontal="center" vertical="center"/>
    </xf>
    <xf numFmtId="0" fontId="36" fillId="14" borderId="6" xfId="0" applyFont="1" applyFill="1" applyBorder="1" applyAlignment="1">
      <alignment horizontal="center" vertical="center"/>
    </xf>
    <xf numFmtId="189" fontId="31" fillId="0" borderId="50" xfId="0" applyNumberFormat="1" applyFont="1" applyFill="1" applyBorder="1" applyAlignment="1">
      <alignment horizontal="center" vertical="center"/>
    </xf>
    <xf numFmtId="189" fontId="31" fillId="0" borderId="51" xfId="0" applyNumberFormat="1" applyFont="1" applyFill="1" applyBorder="1" applyAlignment="1">
      <alignment horizontal="center" vertical="center"/>
    </xf>
    <xf numFmtId="189" fontId="31" fillId="0" borderId="52" xfId="0" applyNumberFormat="1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 wrapText="1"/>
    </xf>
    <xf numFmtId="177" fontId="4" fillId="6" borderId="44" xfId="1" applyNumberFormat="1" applyFont="1" applyFill="1" applyBorder="1" applyAlignment="1">
      <alignment horizontal="center" vertical="center" wrapText="1"/>
    </xf>
    <xf numFmtId="177" fontId="4" fillId="6" borderId="45" xfId="1" applyNumberFormat="1" applyFont="1" applyFill="1" applyBorder="1" applyAlignment="1">
      <alignment horizontal="center" vertical="center" wrapText="1"/>
    </xf>
  </cellXfs>
  <cellStyles count="760">
    <cellStyle name="1.자료입력" xfId="7"/>
    <cellStyle name="1.자료입력 2" xfId="8"/>
    <cellStyle name="1.자료입력 2 10" xfId="9"/>
    <cellStyle name="1.자료입력 2 10 2" xfId="10"/>
    <cellStyle name="1.자료입력 2 10 3" xfId="11"/>
    <cellStyle name="1.자료입력 2 10 4" xfId="12"/>
    <cellStyle name="1.자료입력 2 11" xfId="13"/>
    <cellStyle name="1.자료입력 2 11 2" xfId="14"/>
    <cellStyle name="1.자료입력 2 11 3" xfId="15"/>
    <cellStyle name="1.자료입력 2 11 4" xfId="16"/>
    <cellStyle name="1.자료입력 2 12" xfId="17"/>
    <cellStyle name="1.자료입력 2 12 2" xfId="18"/>
    <cellStyle name="1.자료입력 2 12 3" xfId="19"/>
    <cellStyle name="1.자료입력 2 12 4" xfId="20"/>
    <cellStyle name="1.자료입력 2 13" xfId="21"/>
    <cellStyle name="1.자료입력 2 13 2" xfId="22"/>
    <cellStyle name="1.자료입력 2 13 3" xfId="23"/>
    <cellStyle name="1.자료입력 2 13 4" xfId="24"/>
    <cellStyle name="1.자료입력 2 14" xfId="25"/>
    <cellStyle name="1.자료입력 2 15" xfId="26"/>
    <cellStyle name="1.자료입력 2 16" xfId="27"/>
    <cellStyle name="1.자료입력 2 17" xfId="28"/>
    <cellStyle name="1.자료입력 2 18" xfId="29"/>
    <cellStyle name="1.자료입력 2 19" xfId="30"/>
    <cellStyle name="1.자료입력 2 2" xfId="31"/>
    <cellStyle name="1.자료입력 2 2 2" xfId="32"/>
    <cellStyle name="1.자료입력 2 2 2 2" xfId="33"/>
    <cellStyle name="1.자료입력 2 2 2 3" xfId="34"/>
    <cellStyle name="1.자료입력 2 2 2 4" xfId="35"/>
    <cellStyle name="1.자료입력 2 2 2 5" xfId="36"/>
    <cellStyle name="1.자료입력 2 2 2 6" xfId="37"/>
    <cellStyle name="1.자료입력 2 2 2 7" xfId="38"/>
    <cellStyle name="1.자료입력 2 2 2 8" xfId="39"/>
    <cellStyle name="1.자료입력 2 2 3" xfId="40"/>
    <cellStyle name="1.자료입력 2 2 3 2" xfId="41"/>
    <cellStyle name="1.자료입력 2 2 3 3" xfId="42"/>
    <cellStyle name="1.자료입력 2 2 3 4" xfId="43"/>
    <cellStyle name="1.자료입력 2 20" xfId="44"/>
    <cellStyle name="1.자료입력 2 3" xfId="45"/>
    <cellStyle name="1.자료입력 2 3 2" xfId="46"/>
    <cellStyle name="1.자료입력 2 3 2 2" xfId="47"/>
    <cellStyle name="1.자료입력 2 3 2 3" xfId="48"/>
    <cellStyle name="1.자료입력 2 3 2 4" xfId="49"/>
    <cellStyle name="1.자료입력 2 3 2 5" xfId="50"/>
    <cellStyle name="1.자료입력 2 3 2 6" xfId="51"/>
    <cellStyle name="1.자료입력 2 3 2 7" xfId="52"/>
    <cellStyle name="1.자료입력 2 3 2 8" xfId="53"/>
    <cellStyle name="1.자료입력 2 3 3" xfId="54"/>
    <cellStyle name="1.자료입력 2 3 3 2" xfId="55"/>
    <cellStyle name="1.자료입력 2 3 3 3" xfId="56"/>
    <cellStyle name="1.자료입력 2 3 3 4" xfId="57"/>
    <cellStyle name="1.자료입력 2 3 4" xfId="58"/>
    <cellStyle name="1.자료입력 2 3 4 2" xfId="59"/>
    <cellStyle name="1.자료입력 2 3 4 3" xfId="60"/>
    <cellStyle name="1.자료입력 2 3 4 4" xfId="61"/>
    <cellStyle name="1.자료입력 2 3 5" xfId="62"/>
    <cellStyle name="1.자료입력 2 3 5 2" xfId="63"/>
    <cellStyle name="1.자료입력 2 3 5 3" xfId="64"/>
    <cellStyle name="1.자료입력 2 3 5 4" xfId="65"/>
    <cellStyle name="1.자료입력 2 3 6" xfId="66"/>
    <cellStyle name="1.자료입력 2 3 6 2" xfId="67"/>
    <cellStyle name="1.자료입력 2 3 6 3" xfId="68"/>
    <cellStyle name="1.자료입력 2 3 6 4" xfId="69"/>
    <cellStyle name="1.자료입력 2 3 7" xfId="70"/>
    <cellStyle name="1.자료입력 2 3 7 2" xfId="71"/>
    <cellStyle name="1.자료입력 2 3 7 3" xfId="72"/>
    <cellStyle name="1.자료입력 2 3 7 4" xfId="73"/>
    <cellStyle name="1.자료입력 2 3 8" xfId="74"/>
    <cellStyle name="1.자료입력 2 3 8 2" xfId="75"/>
    <cellStyle name="1.자료입력 2 3 8 3" xfId="76"/>
    <cellStyle name="1.자료입력 2 3 8 4" xfId="77"/>
    <cellStyle name="1.자료입력 2 3 9" xfId="78"/>
    <cellStyle name="1.자료입력 2 3 9 2" xfId="79"/>
    <cellStyle name="1.자료입력 2 3 9 3" xfId="80"/>
    <cellStyle name="1.자료입력 2 3 9 4" xfId="81"/>
    <cellStyle name="1.자료입력 2 4" xfId="82"/>
    <cellStyle name="1.자료입력 2 4 2" xfId="83"/>
    <cellStyle name="1.자료입력 2 4 3" xfId="84"/>
    <cellStyle name="1.자료입력 2 4 4" xfId="85"/>
    <cellStyle name="1.자료입력 2 5" xfId="86"/>
    <cellStyle name="1.자료입력 2 5 2" xfId="87"/>
    <cellStyle name="1.자료입력 2 5 3" xfId="88"/>
    <cellStyle name="1.자료입력 2 5 4" xfId="89"/>
    <cellStyle name="1.자료입력 2 6" xfId="90"/>
    <cellStyle name="1.자료입력 2 6 2" xfId="91"/>
    <cellStyle name="1.자료입력 2 6 3" xfId="92"/>
    <cellStyle name="1.자료입력 2 6 4" xfId="93"/>
    <cellStyle name="1.자료입력 2 7" xfId="94"/>
    <cellStyle name="1.자료입력 2 7 2" xfId="95"/>
    <cellStyle name="1.자료입력 2 7 3" xfId="96"/>
    <cellStyle name="1.자료입력 2 7 4" xfId="97"/>
    <cellStyle name="1.자료입력 2 8" xfId="98"/>
    <cellStyle name="1.자료입력 2 8 2" xfId="99"/>
    <cellStyle name="1.자료입력 2 8 3" xfId="100"/>
    <cellStyle name="1.자료입력 2 8 4" xfId="101"/>
    <cellStyle name="1.자료입력 2 9" xfId="102"/>
    <cellStyle name="1.자료입력 2 9 2" xfId="103"/>
    <cellStyle name="1.자료입력 2 9 3" xfId="104"/>
    <cellStyle name="1.자료입력 2 9 4" xfId="105"/>
    <cellStyle name="1.자료입력 3" xfId="106"/>
    <cellStyle name="1.자료입력 3 2" xfId="107"/>
    <cellStyle name="1.자료입력 3 2 2" xfId="108"/>
    <cellStyle name="1.자료입력 3 2 3" xfId="109"/>
    <cellStyle name="1.자료입력 3 2 4" xfId="110"/>
    <cellStyle name="1.자료입력 3 2 5" xfId="111"/>
    <cellStyle name="1.자료입력 3 2 6" xfId="112"/>
    <cellStyle name="1.자료입력 3 2 7" xfId="113"/>
    <cellStyle name="1.자료입력 3 2 8" xfId="114"/>
    <cellStyle name="1.자료입력 3 3" xfId="115"/>
    <cellStyle name="1.자료입력 3 3 2" xfId="116"/>
    <cellStyle name="1.자료입력 3 3 3" xfId="117"/>
    <cellStyle name="1.자료입력 3 3 4" xfId="118"/>
    <cellStyle name="1.자료입력 3 4" xfId="119"/>
    <cellStyle name="1.자료입력 3 4 2" xfId="120"/>
    <cellStyle name="1.자료입력 3 4 3" xfId="121"/>
    <cellStyle name="1.자료입력 3 4 4" xfId="122"/>
    <cellStyle name="1.자료입력 3 5" xfId="123"/>
    <cellStyle name="1.자료입력 3 5 2" xfId="124"/>
    <cellStyle name="1.자료입력 3 5 3" xfId="125"/>
    <cellStyle name="1.자료입력 3 5 4" xfId="126"/>
    <cellStyle name="1.자료입력 3 6" xfId="127"/>
    <cellStyle name="1.자료입력 3 6 2" xfId="128"/>
    <cellStyle name="1.자료입력 3 6 3" xfId="129"/>
    <cellStyle name="1.자료입력 3 6 4" xfId="130"/>
    <cellStyle name="1.자료입력 3 7" xfId="131"/>
    <cellStyle name="1.자료입력 3 7 2" xfId="132"/>
    <cellStyle name="1.자료입력 3 7 3" xfId="133"/>
    <cellStyle name="1.자료입력 3 7 4" xfId="134"/>
    <cellStyle name="1.자료입력 3 8" xfId="135"/>
    <cellStyle name="1.자료입력 3 8 2" xfId="136"/>
    <cellStyle name="1.자료입력 3 8 3" xfId="137"/>
    <cellStyle name="1.자료입력 3 8 4" xfId="138"/>
    <cellStyle name="1.자료입력 3 9" xfId="139"/>
    <cellStyle name="1.자료입력 3 9 2" xfId="140"/>
    <cellStyle name="1.자료입력 3 9 3" xfId="141"/>
    <cellStyle name="1.자료입력 3 9 4" xfId="142"/>
    <cellStyle name="1.자료입력 4" xfId="143"/>
    <cellStyle name="2.확인완료" xfId="144"/>
    <cellStyle name="2.확인완료 2" xfId="145"/>
    <cellStyle name="2.확인완료 2 10" xfId="146"/>
    <cellStyle name="2.확인완료 2 10 2" xfId="147"/>
    <cellStyle name="2.확인완료 2 10 3" xfId="148"/>
    <cellStyle name="2.확인완료 2 10 4" xfId="149"/>
    <cellStyle name="2.확인완료 2 11" xfId="150"/>
    <cellStyle name="2.확인완료 2 11 2" xfId="151"/>
    <cellStyle name="2.확인완료 2 11 3" xfId="152"/>
    <cellStyle name="2.확인완료 2 11 4" xfId="153"/>
    <cellStyle name="2.확인완료 2 12" xfId="154"/>
    <cellStyle name="2.확인완료 2 12 2" xfId="155"/>
    <cellStyle name="2.확인완료 2 12 3" xfId="156"/>
    <cellStyle name="2.확인완료 2 12 4" xfId="157"/>
    <cellStyle name="2.확인완료 2 13" xfId="158"/>
    <cellStyle name="2.확인완료 2 13 2" xfId="159"/>
    <cellStyle name="2.확인완료 2 13 3" xfId="160"/>
    <cellStyle name="2.확인완료 2 13 4" xfId="161"/>
    <cellStyle name="2.확인완료 2 14" xfId="162"/>
    <cellStyle name="2.확인완료 2 15" xfId="163"/>
    <cellStyle name="2.확인완료 2 16" xfId="164"/>
    <cellStyle name="2.확인완료 2 17" xfId="165"/>
    <cellStyle name="2.확인완료 2 18" xfId="166"/>
    <cellStyle name="2.확인완료 2 19" xfId="167"/>
    <cellStyle name="2.확인완료 2 2" xfId="168"/>
    <cellStyle name="2.확인완료 2 2 2" xfId="169"/>
    <cellStyle name="2.확인완료 2 2 2 2" xfId="170"/>
    <cellStyle name="2.확인완료 2 2 2 3" xfId="171"/>
    <cellStyle name="2.확인완료 2 2 2 4" xfId="172"/>
    <cellStyle name="2.확인완료 2 2 2 5" xfId="173"/>
    <cellStyle name="2.확인완료 2 2 2 6" xfId="174"/>
    <cellStyle name="2.확인완료 2 2 2 7" xfId="175"/>
    <cellStyle name="2.확인완료 2 2 2 8" xfId="176"/>
    <cellStyle name="2.확인완료 2 2 3" xfId="177"/>
    <cellStyle name="2.확인완료 2 2 3 2" xfId="178"/>
    <cellStyle name="2.확인완료 2 2 3 3" xfId="179"/>
    <cellStyle name="2.확인완료 2 2 3 4" xfId="180"/>
    <cellStyle name="2.확인완료 2 20" xfId="181"/>
    <cellStyle name="2.확인완료 2 3" xfId="182"/>
    <cellStyle name="2.확인완료 2 3 2" xfId="183"/>
    <cellStyle name="2.확인완료 2 3 3" xfId="184"/>
    <cellStyle name="2.확인완료 2 3 4" xfId="185"/>
    <cellStyle name="2.확인완료 2 4" xfId="186"/>
    <cellStyle name="2.확인완료 2 4 2" xfId="187"/>
    <cellStyle name="2.확인완료 2 4 3" xfId="188"/>
    <cellStyle name="2.확인완료 2 4 4" xfId="189"/>
    <cellStyle name="2.확인완료 2 5" xfId="190"/>
    <cellStyle name="2.확인완료 2 5 2" xfId="191"/>
    <cellStyle name="2.확인완료 2 5 3" xfId="192"/>
    <cellStyle name="2.확인완료 2 5 4" xfId="193"/>
    <cellStyle name="2.확인완료 2 6" xfId="194"/>
    <cellStyle name="2.확인완료 2 6 2" xfId="195"/>
    <cellStyle name="2.확인완료 2 6 3" xfId="196"/>
    <cellStyle name="2.확인완료 2 6 4" xfId="197"/>
    <cellStyle name="2.확인완료 2 7" xfId="198"/>
    <cellStyle name="2.확인완료 2 7 2" xfId="199"/>
    <cellStyle name="2.확인완료 2 7 3" xfId="200"/>
    <cellStyle name="2.확인완료 2 7 4" xfId="201"/>
    <cellStyle name="2.확인완료 2 8" xfId="202"/>
    <cellStyle name="2.확인완료 2 8 2" xfId="203"/>
    <cellStyle name="2.확인완료 2 8 3" xfId="204"/>
    <cellStyle name="2.확인완료 2 8 4" xfId="205"/>
    <cellStyle name="2.확인완료 2 9" xfId="206"/>
    <cellStyle name="2.확인완료 2 9 2" xfId="207"/>
    <cellStyle name="2.확인완료 2 9 3" xfId="208"/>
    <cellStyle name="2.확인완료 2 9 4" xfId="209"/>
    <cellStyle name="2.확인완료 3" xfId="210"/>
    <cellStyle name="2.확인완료 3 2" xfId="211"/>
    <cellStyle name="2.확인완료 3 2 2" xfId="212"/>
    <cellStyle name="2.확인완료 3 2 3" xfId="213"/>
    <cellStyle name="2.확인완료 3 2 4" xfId="214"/>
    <cellStyle name="2.확인완료 3 2 5" xfId="215"/>
    <cellStyle name="2.확인완료 3 2 6" xfId="216"/>
    <cellStyle name="2.확인완료 3 2 7" xfId="217"/>
    <cellStyle name="2.확인완료 3 2 8" xfId="218"/>
    <cellStyle name="2.확인완료 3 3" xfId="219"/>
    <cellStyle name="2.확인완료 3 3 2" xfId="220"/>
    <cellStyle name="2.확인완료 3 3 3" xfId="221"/>
    <cellStyle name="2.확인완료 3 3 4" xfId="222"/>
    <cellStyle name="2.확인완료 3 4" xfId="223"/>
    <cellStyle name="2.확인완료 3 4 2" xfId="224"/>
    <cellStyle name="2.확인완료 3 4 3" xfId="225"/>
    <cellStyle name="2.확인완료 3 4 4" xfId="226"/>
    <cellStyle name="2.확인완료 3 5" xfId="227"/>
    <cellStyle name="2.확인완료 3 5 2" xfId="228"/>
    <cellStyle name="2.확인완료 3 5 3" xfId="229"/>
    <cellStyle name="2.확인완료 3 5 4" xfId="230"/>
    <cellStyle name="2.확인완료 3 6" xfId="231"/>
    <cellStyle name="2.확인완료 3 6 2" xfId="232"/>
    <cellStyle name="2.확인완료 3 6 3" xfId="233"/>
    <cellStyle name="2.확인완료 3 6 4" xfId="234"/>
    <cellStyle name="2.확인완료 3 7" xfId="235"/>
    <cellStyle name="2.확인완료 3 7 2" xfId="236"/>
    <cellStyle name="2.확인완료 3 7 3" xfId="237"/>
    <cellStyle name="2.확인완료 3 7 4" xfId="238"/>
    <cellStyle name="2.확인완료 3 8" xfId="239"/>
    <cellStyle name="2.확인완료 3 8 2" xfId="240"/>
    <cellStyle name="2.확인완료 3 8 3" xfId="241"/>
    <cellStyle name="2.확인완료 3 8 4" xfId="242"/>
    <cellStyle name="2.확인완료 3 9" xfId="243"/>
    <cellStyle name="2.확인완료 3 9 2" xfId="244"/>
    <cellStyle name="2.확인완료 3 9 3" xfId="245"/>
    <cellStyle name="2.확인완료 3 9 4" xfId="246"/>
    <cellStyle name="2.확인완료 4" xfId="247"/>
    <cellStyle name="2.확인완료 4 2" xfId="248"/>
    <cellStyle name="3.해당없음" xfId="249"/>
    <cellStyle name="4.제목줄" xfId="2"/>
    <cellStyle name="4.제목줄 2" xfId="250"/>
    <cellStyle name="4.제목줄 2 10" xfId="251"/>
    <cellStyle name="4.제목줄 2 10 2" xfId="252"/>
    <cellStyle name="4.제목줄 2 10 3" xfId="253"/>
    <cellStyle name="4.제목줄 2 10 4" xfId="254"/>
    <cellStyle name="4.제목줄 2 11" xfId="255"/>
    <cellStyle name="4.제목줄 2 11 2" xfId="256"/>
    <cellStyle name="4.제목줄 2 11 3" xfId="257"/>
    <cellStyle name="4.제목줄 2 11 4" xfId="258"/>
    <cellStyle name="4.제목줄 2 12" xfId="259"/>
    <cellStyle name="4.제목줄 2 12 2" xfId="260"/>
    <cellStyle name="4.제목줄 2 12 3" xfId="261"/>
    <cellStyle name="4.제목줄 2 12 4" xfId="262"/>
    <cellStyle name="4.제목줄 2 13" xfId="263"/>
    <cellStyle name="4.제목줄 2 13 2" xfId="264"/>
    <cellStyle name="4.제목줄 2 13 3" xfId="265"/>
    <cellStyle name="4.제목줄 2 13 4" xfId="266"/>
    <cellStyle name="4.제목줄 2 14" xfId="267"/>
    <cellStyle name="4.제목줄 2 15" xfId="268"/>
    <cellStyle name="4.제목줄 2 16" xfId="269"/>
    <cellStyle name="4.제목줄 2 17" xfId="270"/>
    <cellStyle name="4.제목줄 2 18" xfId="271"/>
    <cellStyle name="4.제목줄 2 19" xfId="272"/>
    <cellStyle name="4.제목줄 2 2" xfId="273"/>
    <cellStyle name="4.제목줄 2 2 2" xfId="274"/>
    <cellStyle name="4.제목줄 2 2 2 2" xfId="275"/>
    <cellStyle name="4.제목줄 2 2 2 3" xfId="276"/>
    <cellStyle name="4.제목줄 2 2 2 4" xfId="277"/>
    <cellStyle name="4.제목줄 2 2 2 5" xfId="278"/>
    <cellStyle name="4.제목줄 2 2 2 6" xfId="279"/>
    <cellStyle name="4.제목줄 2 2 2 7" xfId="280"/>
    <cellStyle name="4.제목줄 2 2 2 8" xfId="281"/>
    <cellStyle name="4.제목줄 2 2 3" xfId="282"/>
    <cellStyle name="4.제목줄 2 2 3 2" xfId="283"/>
    <cellStyle name="4.제목줄 2 2 3 3" xfId="284"/>
    <cellStyle name="4.제목줄 2 2 3 4" xfId="285"/>
    <cellStyle name="4.제목줄 2 20" xfId="286"/>
    <cellStyle name="4.제목줄 2 3" xfId="287"/>
    <cellStyle name="4.제목줄 2 3 2" xfId="288"/>
    <cellStyle name="4.제목줄 2 3 3" xfId="289"/>
    <cellStyle name="4.제목줄 2 3 4" xfId="290"/>
    <cellStyle name="4.제목줄 2 4" xfId="291"/>
    <cellStyle name="4.제목줄 2 4 2" xfId="292"/>
    <cellStyle name="4.제목줄 2 4 3" xfId="293"/>
    <cellStyle name="4.제목줄 2 4 4" xfId="294"/>
    <cellStyle name="4.제목줄 2 5" xfId="295"/>
    <cellStyle name="4.제목줄 2 5 2" xfId="296"/>
    <cellStyle name="4.제목줄 2 5 3" xfId="297"/>
    <cellStyle name="4.제목줄 2 5 4" xfId="298"/>
    <cellStyle name="4.제목줄 2 6" xfId="299"/>
    <cellStyle name="4.제목줄 2 6 2" xfId="300"/>
    <cellStyle name="4.제목줄 2 6 3" xfId="301"/>
    <cellStyle name="4.제목줄 2 6 4" xfId="302"/>
    <cellStyle name="4.제목줄 2 7" xfId="303"/>
    <cellStyle name="4.제목줄 2 7 2" xfId="304"/>
    <cellStyle name="4.제목줄 2 7 3" xfId="305"/>
    <cellStyle name="4.제목줄 2 7 4" xfId="306"/>
    <cellStyle name="4.제목줄 2 8" xfId="307"/>
    <cellStyle name="4.제목줄 2 8 2" xfId="308"/>
    <cellStyle name="4.제목줄 2 8 3" xfId="309"/>
    <cellStyle name="4.제목줄 2 8 4" xfId="310"/>
    <cellStyle name="4.제목줄 2 9" xfId="311"/>
    <cellStyle name="4.제목줄 2 9 2" xfId="312"/>
    <cellStyle name="4.제목줄 2 9 3" xfId="313"/>
    <cellStyle name="4.제목줄 2 9 4" xfId="314"/>
    <cellStyle name="4.제목줄 3" xfId="315"/>
    <cellStyle name="4.제목줄 3 2" xfId="316"/>
    <cellStyle name="4.제목줄 3 2 2" xfId="317"/>
    <cellStyle name="4.제목줄 3 2 3" xfId="318"/>
    <cellStyle name="4.제목줄 3 2 4" xfId="319"/>
    <cellStyle name="4.제목줄 3 2 5" xfId="320"/>
    <cellStyle name="4.제목줄 3 2 6" xfId="321"/>
    <cellStyle name="4.제목줄 3 2 7" xfId="322"/>
    <cellStyle name="4.제목줄 3 2 8" xfId="323"/>
    <cellStyle name="4.제목줄 3 3" xfId="324"/>
    <cellStyle name="4.제목줄 3 3 2" xfId="325"/>
    <cellStyle name="4.제목줄 3 3 3" xfId="326"/>
    <cellStyle name="4.제목줄 3 3 4" xfId="327"/>
    <cellStyle name="4.제목줄 3 4" xfId="328"/>
    <cellStyle name="4.제목줄 3 4 2" xfId="329"/>
    <cellStyle name="4.제목줄 3 4 3" xfId="330"/>
    <cellStyle name="4.제목줄 3 4 4" xfId="331"/>
    <cellStyle name="4.제목줄 3 5" xfId="332"/>
    <cellStyle name="4.제목줄 3 5 2" xfId="333"/>
    <cellStyle name="4.제목줄 3 5 3" xfId="334"/>
    <cellStyle name="4.제목줄 3 5 4" xfId="335"/>
    <cellStyle name="4.제목줄 3 6" xfId="336"/>
    <cellStyle name="4.제목줄 3 6 2" xfId="337"/>
    <cellStyle name="4.제목줄 3 6 3" xfId="338"/>
    <cellStyle name="4.제목줄 3 6 4" xfId="339"/>
    <cellStyle name="4.제목줄 3 7" xfId="340"/>
    <cellStyle name="4.제목줄 3 7 2" xfId="341"/>
    <cellStyle name="4.제목줄 3 7 3" xfId="342"/>
    <cellStyle name="4.제목줄 3 7 4" xfId="343"/>
    <cellStyle name="4.제목줄 3 8" xfId="344"/>
    <cellStyle name="4.제목줄 3 8 2" xfId="345"/>
    <cellStyle name="4.제목줄 3 8 3" xfId="346"/>
    <cellStyle name="4.제목줄 3 8 4" xfId="347"/>
    <cellStyle name="4.제목줄 3 9" xfId="348"/>
    <cellStyle name="4.제목줄 3 9 2" xfId="349"/>
    <cellStyle name="4.제목줄 3 9 3" xfId="350"/>
    <cellStyle name="4.제목줄 3 9 4" xfId="351"/>
    <cellStyle name="4.제목줄 4" xfId="352"/>
    <cellStyle name="4.제목줄 5" xfId="353"/>
    <cellStyle name="5.메뉴" xfId="354"/>
    <cellStyle name="5.메뉴 2" xfId="355"/>
    <cellStyle name="5.메뉴 2 10" xfId="356"/>
    <cellStyle name="5.메뉴 2 10 2" xfId="357"/>
    <cellStyle name="5.메뉴 2 10 3" xfId="358"/>
    <cellStyle name="5.메뉴 2 10 4" xfId="359"/>
    <cellStyle name="5.메뉴 2 11" xfId="360"/>
    <cellStyle name="5.메뉴 2 11 2" xfId="361"/>
    <cellStyle name="5.메뉴 2 11 3" xfId="362"/>
    <cellStyle name="5.메뉴 2 11 4" xfId="363"/>
    <cellStyle name="5.메뉴 2 12" xfId="364"/>
    <cellStyle name="5.메뉴 2 12 2" xfId="365"/>
    <cellStyle name="5.메뉴 2 12 3" xfId="366"/>
    <cellStyle name="5.메뉴 2 12 4" xfId="367"/>
    <cellStyle name="5.메뉴 2 13" xfId="368"/>
    <cellStyle name="5.메뉴 2 14" xfId="369"/>
    <cellStyle name="5.메뉴 2 15" xfId="370"/>
    <cellStyle name="5.메뉴 2 16" xfId="371"/>
    <cellStyle name="5.메뉴 2 17" xfId="372"/>
    <cellStyle name="5.메뉴 2 18" xfId="373"/>
    <cellStyle name="5.메뉴 2 19" xfId="374"/>
    <cellStyle name="5.메뉴 2 2" xfId="375"/>
    <cellStyle name="5.메뉴 2 2 2" xfId="376"/>
    <cellStyle name="5.메뉴 2 2 3" xfId="377"/>
    <cellStyle name="5.메뉴 2 2 4" xfId="378"/>
    <cellStyle name="5.메뉴 2 3" xfId="379"/>
    <cellStyle name="5.메뉴 2 3 2" xfId="380"/>
    <cellStyle name="5.메뉴 2 3 3" xfId="381"/>
    <cellStyle name="5.메뉴 2 3 4" xfId="382"/>
    <cellStyle name="5.메뉴 2 4" xfId="383"/>
    <cellStyle name="5.메뉴 2 4 2" xfId="384"/>
    <cellStyle name="5.메뉴 2 4 3" xfId="385"/>
    <cellStyle name="5.메뉴 2 4 4" xfId="386"/>
    <cellStyle name="5.메뉴 2 5" xfId="387"/>
    <cellStyle name="5.메뉴 2 5 2" xfId="388"/>
    <cellStyle name="5.메뉴 2 5 3" xfId="389"/>
    <cellStyle name="5.메뉴 2 5 4" xfId="390"/>
    <cellStyle name="5.메뉴 2 6" xfId="391"/>
    <cellStyle name="5.메뉴 2 6 2" xfId="392"/>
    <cellStyle name="5.메뉴 2 6 3" xfId="393"/>
    <cellStyle name="5.메뉴 2 6 4" xfId="394"/>
    <cellStyle name="5.메뉴 2 7" xfId="395"/>
    <cellStyle name="5.메뉴 2 7 2" xfId="396"/>
    <cellStyle name="5.메뉴 2 7 3" xfId="397"/>
    <cellStyle name="5.메뉴 2 7 4" xfId="398"/>
    <cellStyle name="5.메뉴 2 8" xfId="399"/>
    <cellStyle name="5.메뉴 2 8 2" xfId="400"/>
    <cellStyle name="5.메뉴 2 8 3" xfId="401"/>
    <cellStyle name="5.메뉴 2 8 4" xfId="402"/>
    <cellStyle name="5.메뉴 2 9" xfId="403"/>
    <cellStyle name="5.메뉴 2 9 2" xfId="404"/>
    <cellStyle name="5.메뉴 2 9 3" xfId="405"/>
    <cellStyle name="5.메뉴 2 9 4" xfId="406"/>
    <cellStyle name="5.메뉴 3" xfId="407"/>
    <cellStyle name="5.메뉴 3 2" xfId="408"/>
    <cellStyle name="5.메뉴 3 3" xfId="409"/>
    <cellStyle name="5.메뉴 3 4" xfId="410"/>
    <cellStyle name="5.메뉴(왼쪽)" xfId="411"/>
    <cellStyle name="5.총괄확인" xfId="412"/>
    <cellStyle name="5.총괄확인 2" xfId="413"/>
    <cellStyle name="5.총괄확인 2 10" xfId="414"/>
    <cellStyle name="5.총괄확인 2 10 2" xfId="415"/>
    <cellStyle name="5.총괄확인 2 10 3" xfId="416"/>
    <cellStyle name="5.총괄확인 2 10 4" xfId="417"/>
    <cellStyle name="5.총괄확인 2 11" xfId="418"/>
    <cellStyle name="5.총괄확인 2 11 2" xfId="419"/>
    <cellStyle name="5.총괄확인 2 11 3" xfId="420"/>
    <cellStyle name="5.총괄확인 2 11 4" xfId="421"/>
    <cellStyle name="5.총괄확인 2 12" xfId="422"/>
    <cellStyle name="5.총괄확인 2 12 2" xfId="423"/>
    <cellStyle name="5.총괄확인 2 12 3" xfId="424"/>
    <cellStyle name="5.총괄확인 2 12 4" xfId="425"/>
    <cellStyle name="5.총괄확인 2 13" xfId="426"/>
    <cellStyle name="5.총괄확인 2 14" xfId="427"/>
    <cellStyle name="5.총괄확인 2 15" xfId="428"/>
    <cellStyle name="5.총괄확인 2 16" xfId="429"/>
    <cellStyle name="5.총괄확인 2 17" xfId="430"/>
    <cellStyle name="5.총괄확인 2 18" xfId="431"/>
    <cellStyle name="5.총괄확인 2 19" xfId="432"/>
    <cellStyle name="5.총괄확인 2 2" xfId="433"/>
    <cellStyle name="5.총괄확인 2 2 2" xfId="434"/>
    <cellStyle name="5.총괄확인 2 2 3" xfId="435"/>
    <cellStyle name="5.총괄확인 2 2 4" xfId="436"/>
    <cellStyle name="5.총괄확인 2 3" xfId="437"/>
    <cellStyle name="5.총괄확인 2 3 2" xfId="438"/>
    <cellStyle name="5.총괄확인 2 3 3" xfId="439"/>
    <cellStyle name="5.총괄확인 2 3 4" xfId="440"/>
    <cellStyle name="5.총괄확인 2 4" xfId="441"/>
    <cellStyle name="5.총괄확인 2 4 2" xfId="442"/>
    <cellStyle name="5.총괄확인 2 4 3" xfId="443"/>
    <cellStyle name="5.총괄확인 2 4 4" xfId="444"/>
    <cellStyle name="5.총괄확인 2 5" xfId="445"/>
    <cellStyle name="5.총괄확인 2 5 2" xfId="446"/>
    <cellStyle name="5.총괄확인 2 5 3" xfId="447"/>
    <cellStyle name="5.총괄확인 2 5 4" xfId="448"/>
    <cellStyle name="5.총괄확인 2 6" xfId="449"/>
    <cellStyle name="5.총괄확인 2 6 2" xfId="450"/>
    <cellStyle name="5.총괄확인 2 6 3" xfId="451"/>
    <cellStyle name="5.총괄확인 2 6 4" xfId="452"/>
    <cellStyle name="5.총괄확인 2 7" xfId="453"/>
    <cellStyle name="5.총괄확인 2 7 2" xfId="454"/>
    <cellStyle name="5.총괄확인 2 7 3" xfId="455"/>
    <cellStyle name="5.총괄확인 2 7 4" xfId="456"/>
    <cellStyle name="5.총괄확인 2 8" xfId="457"/>
    <cellStyle name="5.총괄확인 2 8 2" xfId="458"/>
    <cellStyle name="5.총괄확인 2 8 3" xfId="459"/>
    <cellStyle name="5.총괄확인 2 8 4" xfId="460"/>
    <cellStyle name="5.총괄확인 2 9" xfId="461"/>
    <cellStyle name="5.총괄확인 2 9 2" xfId="462"/>
    <cellStyle name="5.총괄확인 2 9 3" xfId="463"/>
    <cellStyle name="5.총괄확인 2 9 4" xfId="464"/>
    <cellStyle name="5.총괄확인 3" xfId="465"/>
    <cellStyle name="5.총괄확인 3 2" xfId="466"/>
    <cellStyle name="5.총괄확인 3 3" xfId="467"/>
    <cellStyle name="5.총괄확인 3 4" xfId="468"/>
    <cellStyle name="5.총괄확인 4" xfId="469"/>
    <cellStyle name="6.총괄확인" xfId="470"/>
    <cellStyle name="6.총괄확인 2" xfId="471"/>
    <cellStyle name="6.총괄확인 2 10" xfId="472"/>
    <cellStyle name="6.총괄확인 2 10 2" xfId="473"/>
    <cellStyle name="6.총괄확인 2 10 3" xfId="474"/>
    <cellStyle name="6.총괄확인 2 10 4" xfId="475"/>
    <cellStyle name="6.총괄확인 2 11" xfId="476"/>
    <cellStyle name="6.총괄확인 2 11 2" xfId="477"/>
    <cellStyle name="6.총괄확인 2 11 3" xfId="478"/>
    <cellStyle name="6.총괄확인 2 11 4" xfId="479"/>
    <cellStyle name="6.총괄확인 2 12" xfId="480"/>
    <cellStyle name="6.총괄확인 2 12 2" xfId="481"/>
    <cellStyle name="6.총괄확인 2 12 3" xfId="482"/>
    <cellStyle name="6.총괄확인 2 12 4" xfId="483"/>
    <cellStyle name="6.총괄확인 2 13" xfId="484"/>
    <cellStyle name="6.총괄확인 2 14" xfId="485"/>
    <cellStyle name="6.총괄확인 2 15" xfId="486"/>
    <cellStyle name="6.총괄확인 2 16" xfId="487"/>
    <cellStyle name="6.총괄확인 2 17" xfId="488"/>
    <cellStyle name="6.총괄확인 2 18" xfId="489"/>
    <cellStyle name="6.총괄확인 2 19" xfId="490"/>
    <cellStyle name="6.총괄확인 2 2" xfId="491"/>
    <cellStyle name="6.총괄확인 2 2 2" xfId="492"/>
    <cellStyle name="6.총괄확인 2 2 3" xfId="493"/>
    <cellStyle name="6.총괄확인 2 2 4" xfId="494"/>
    <cellStyle name="6.총괄확인 2 3" xfId="495"/>
    <cellStyle name="6.총괄확인 2 3 2" xfId="496"/>
    <cellStyle name="6.총괄확인 2 3 3" xfId="497"/>
    <cellStyle name="6.총괄확인 2 3 4" xfId="498"/>
    <cellStyle name="6.총괄확인 2 4" xfId="499"/>
    <cellStyle name="6.총괄확인 2 4 2" xfId="500"/>
    <cellStyle name="6.총괄확인 2 4 3" xfId="501"/>
    <cellStyle name="6.총괄확인 2 4 4" xfId="502"/>
    <cellStyle name="6.총괄확인 2 5" xfId="503"/>
    <cellStyle name="6.총괄확인 2 5 2" xfId="504"/>
    <cellStyle name="6.총괄확인 2 5 3" xfId="505"/>
    <cellStyle name="6.총괄확인 2 5 4" xfId="506"/>
    <cellStyle name="6.총괄확인 2 6" xfId="507"/>
    <cellStyle name="6.총괄확인 2 6 2" xfId="508"/>
    <cellStyle name="6.총괄확인 2 6 3" xfId="509"/>
    <cellStyle name="6.총괄확인 2 6 4" xfId="510"/>
    <cellStyle name="6.총괄확인 2 7" xfId="511"/>
    <cellStyle name="6.총괄확인 2 7 2" xfId="512"/>
    <cellStyle name="6.총괄확인 2 7 3" xfId="513"/>
    <cellStyle name="6.총괄확인 2 7 4" xfId="514"/>
    <cellStyle name="6.총괄확인 2 8" xfId="515"/>
    <cellStyle name="6.총괄확인 2 8 2" xfId="516"/>
    <cellStyle name="6.총괄확인 2 8 3" xfId="517"/>
    <cellStyle name="6.총괄확인 2 8 4" xfId="518"/>
    <cellStyle name="6.총괄확인 2 9" xfId="519"/>
    <cellStyle name="6.총괄확인 2 9 2" xfId="520"/>
    <cellStyle name="6.총괄확인 2 9 3" xfId="521"/>
    <cellStyle name="6.총괄확인 2 9 4" xfId="522"/>
    <cellStyle name="7.가운데" xfId="523"/>
    <cellStyle name="8.표준(소수점)" xfId="524"/>
    <cellStyle name="98.메뉴" xfId="3"/>
    <cellStyle name="98.메뉴 10" xfId="6"/>
    <cellStyle name="98.메뉴 10 2" xfId="525"/>
    <cellStyle name="98.메뉴 10 3" xfId="526"/>
    <cellStyle name="98.메뉴 10 4" xfId="527"/>
    <cellStyle name="98.메뉴 11" xfId="528"/>
    <cellStyle name="98.메뉴 11 2" xfId="529"/>
    <cellStyle name="98.메뉴 11 3" xfId="530"/>
    <cellStyle name="98.메뉴 11 4" xfId="531"/>
    <cellStyle name="98.메뉴 12" xfId="532"/>
    <cellStyle name="98.메뉴 13" xfId="533"/>
    <cellStyle name="98.메뉴 2" xfId="534"/>
    <cellStyle name="98.메뉴 2 2" xfId="535"/>
    <cellStyle name="98.메뉴 2 3" xfId="536"/>
    <cellStyle name="98.메뉴 2 4" xfId="537"/>
    <cellStyle name="98.메뉴 3" xfId="5"/>
    <cellStyle name="98.메뉴 3 2" xfId="538"/>
    <cellStyle name="98.메뉴 3 3" xfId="539"/>
    <cellStyle name="98.메뉴 3 4" xfId="540"/>
    <cellStyle name="98.메뉴 3 5" xfId="541"/>
    <cellStyle name="98.메뉴 3 6" xfId="542"/>
    <cellStyle name="98.메뉴 3 7" xfId="543"/>
    <cellStyle name="98.메뉴 3 8" xfId="544"/>
    <cellStyle name="98.메뉴 4" xfId="545"/>
    <cellStyle name="98.메뉴 4 2" xfId="546"/>
    <cellStyle name="98.메뉴 4 3" xfId="547"/>
    <cellStyle name="98.메뉴 4 4" xfId="548"/>
    <cellStyle name="98.메뉴 5" xfId="549"/>
    <cellStyle name="98.메뉴 5 2" xfId="550"/>
    <cellStyle name="98.메뉴 5 3" xfId="551"/>
    <cellStyle name="98.메뉴 5 4" xfId="552"/>
    <cellStyle name="98.메뉴 6" xfId="553"/>
    <cellStyle name="98.메뉴 6 2" xfId="554"/>
    <cellStyle name="98.메뉴 6 3" xfId="555"/>
    <cellStyle name="98.메뉴 6 4" xfId="556"/>
    <cellStyle name="98.메뉴 7" xfId="557"/>
    <cellStyle name="98.메뉴 7 2" xfId="558"/>
    <cellStyle name="98.메뉴 7 3" xfId="559"/>
    <cellStyle name="98.메뉴 7 4" xfId="560"/>
    <cellStyle name="98.메뉴 8" xfId="561"/>
    <cellStyle name="98.메뉴 8 2" xfId="562"/>
    <cellStyle name="98.메뉴 8 3" xfId="563"/>
    <cellStyle name="98.메뉴 8 4" xfId="564"/>
    <cellStyle name="98.메뉴 9" xfId="565"/>
    <cellStyle name="98.메뉴 9 2" xfId="566"/>
    <cellStyle name="98.메뉴 9 3" xfId="567"/>
    <cellStyle name="98.메뉴 9 4" xfId="568"/>
    <cellStyle name="98.표준(정수)" xfId="569"/>
    <cellStyle name="98.표준(정수) 10" xfId="570"/>
    <cellStyle name="98.표준(정수) 11" xfId="571"/>
    <cellStyle name="98.표준(정수) 12" xfId="572"/>
    <cellStyle name="98.표준(정수) 13" xfId="573"/>
    <cellStyle name="98.표준(정수) 2" xfId="574"/>
    <cellStyle name="98.표준(정수) 2 2" xfId="575"/>
    <cellStyle name="98.표준(정수) 2 3" xfId="576"/>
    <cellStyle name="98.표준(정수) 2 4" xfId="577"/>
    <cellStyle name="98.표준(정수) 3" xfId="578"/>
    <cellStyle name="98.표준(정수) 3 2" xfId="579"/>
    <cellStyle name="98.표준(정수) 3 3" xfId="580"/>
    <cellStyle name="98.표준(정수) 3 4" xfId="581"/>
    <cellStyle name="98.표준(정수) 4" xfId="582"/>
    <cellStyle name="98.표준(정수) 4 2" xfId="583"/>
    <cellStyle name="98.표준(정수) 4 3" xfId="584"/>
    <cellStyle name="98.표준(정수) 4 4" xfId="585"/>
    <cellStyle name="98.표준(정수) 5" xfId="586"/>
    <cellStyle name="98.표준(정수) 5 2" xfId="587"/>
    <cellStyle name="98.표준(정수) 5 3" xfId="588"/>
    <cellStyle name="98.표준(정수) 5 4" xfId="589"/>
    <cellStyle name="98.표준(정수) 6" xfId="590"/>
    <cellStyle name="98.표준(정수) 6 2" xfId="591"/>
    <cellStyle name="98.표준(정수) 6 3" xfId="592"/>
    <cellStyle name="98.표준(정수) 6 4" xfId="593"/>
    <cellStyle name="98.표준(정수) 7" xfId="594"/>
    <cellStyle name="98.표준(정수) 7 2" xfId="595"/>
    <cellStyle name="98.표준(정수) 7 3" xfId="596"/>
    <cellStyle name="98.표준(정수) 7 4" xfId="597"/>
    <cellStyle name="98.표준(정수) 8" xfId="598"/>
    <cellStyle name="98.표준(정수) 8 2" xfId="599"/>
    <cellStyle name="98.표준(정수) 8 3" xfId="600"/>
    <cellStyle name="98.표준(정수) 8 4" xfId="601"/>
    <cellStyle name="98.표준(정수) 9" xfId="602"/>
    <cellStyle name="98.표준(정수) 9 2" xfId="603"/>
    <cellStyle name="98.표준(정수) 9 3" xfId="604"/>
    <cellStyle name="98.표준(정수) 9 4" xfId="605"/>
    <cellStyle name="99.표준(가운데)" xfId="606"/>
    <cellStyle name="99.표준(가운데) 10" xfId="607"/>
    <cellStyle name="99.표준(가운데) 11" xfId="608"/>
    <cellStyle name="99.표준(가운데) 12" xfId="609"/>
    <cellStyle name="99.표준(가운데) 13" xfId="610"/>
    <cellStyle name="99.표준(가운데) 2" xfId="611"/>
    <cellStyle name="99.표준(가운데) 2 2" xfId="612"/>
    <cellStyle name="99.표준(가운데) 2 3" xfId="613"/>
    <cellStyle name="99.표준(가운데) 2 4" xfId="614"/>
    <cellStyle name="99.표준(가운데) 3" xfId="615"/>
    <cellStyle name="99.표준(가운데) 3 2" xfId="616"/>
    <cellStyle name="99.표준(가운데) 3 3" xfId="617"/>
    <cellStyle name="99.표준(가운데) 3 4" xfId="618"/>
    <cellStyle name="99.표준(가운데) 4" xfId="619"/>
    <cellStyle name="99.표준(가운데) 4 2" xfId="620"/>
    <cellStyle name="99.표준(가운데) 4 3" xfId="621"/>
    <cellStyle name="99.표준(가운데) 4 4" xfId="622"/>
    <cellStyle name="99.표준(가운데) 5" xfId="623"/>
    <cellStyle name="99.표준(가운데) 5 2" xfId="624"/>
    <cellStyle name="99.표준(가운데) 5 3" xfId="625"/>
    <cellStyle name="99.표준(가운데) 5 4" xfId="626"/>
    <cellStyle name="99.표준(가운데) 6" xfId="627"/>
    <cellStyle name="99.표준(가운데) 6 2" xfId="628"/>
    <cellStyle name="99.표준(가운데) 6 3" xfId="629"/>
    <cellStyle name="99.표준(가운데) 6 4" xfId="630"/>
    <cellStyle name="99.표준(가운데) 7" xfId="631"/>
    <cellStyle name="99.표준(가운데) 7 2" xfId="632"/>
    <cellStyle name="99.표준(가운데) 7 3" xfId="633"/>
    <cellStyle name="99.표준(가운데) 7 4" xfId="634"/>
    <cellStyle name="99.표준(가운데) 8" xfId="635"/>
    <cellStyle name="99.표준(가운데) 8 2" xfId="636"/>
    <cellStyle name="99.표준(가운데) 8 3" xfId="637"/>
    <cellStyle name="99.표준(가운데) 8 4" xfId="638"/>
    <cellStyle name="99.표준(가운데) 9" xfId="639"/>
    <cellStyle name="99.표준(가운데) 9 2" xfId="640"/>
    <cellStyle name="99.표준(가운데) 9 3" xfId="641"/>
    <cellStyle name="99.표준(가운데) 9 4" xfId="642"/>
    <cellStyle name="99.표준(소숫점)" xfId="643"/>
    <cellStyle name="99.표준(소숫점) 10" xfId="644"/>
    <cellStyle name="99.표준(소숫점) 10 2" xfId="645"/>
    <cellStyle name="99.표준(소숫점) 10 3" xfId="646"/>
    <cellStyle name="99.표준(소숫점) 10 4" xfId="647"/>
    <cellStyle name="99.표준(소숫점) 11" xfId="648"/>
    <cellStyle name="99.표준(소숫점) 11 2" xfId="649"/>
    <cellStyle name="99.표준(소숫점) 11 3" xfId="650"/>
    <cellStyle name="99.표준(소숫점) 11 4" xfId="651"/>
    <cellStyle name="99.표준(소숫점) 12" xfId="652"/>
    <cellStyle name="99.표준(소숫점) 13" xfId="653"/>
    <cellStyle name="99.표준(소숫점) 14" xfId="654"/>
    <cellStyle name="99.표준(소숫점) 15" xfId="655"/>
    <cellStyle name="99.표준(소숫점) 16" xfId="656"/>
    <cellStyle name="99.표준(소숫점) 2" xfId="657"/>
    <cellStyle name="99.표준(소숫점) 2 2" xfId="658"/>
    <cellStyle name="99.표준(소숫점) 2 3" xfId="659"/>
    <cellStyle name="99.표준(소숫점) 2 4" xfId="660"/>
    <cellStyle name="99.표준(소숫점) 3" xfId="661"/>
    <cellStyle name="99.표준(소숫점) 3 2" xfId="662"/>
    <cellStyle name="99.표준(소숫점) 3 3" xfId="663"/>
    <cellStyle name="99.표준(소숫점) 3 4" xfId="664"/>
    <cellStyle name="99.표준(소숫점) 4" xfId="665"/>
    <cellStyle name="99.표준(소숫점) 4 2" xfId="666"/>
    <cellStyle name="99.표준(소숫점) 4 3" xfId="667"/>
    <cellStyle name="99.표준(소숫점) 4 4" xfId="668"/>
    <cellStyle name="99.표준(소숫점) 5" xfId="669"/>
    <cellStyle name="99.표준(소숫점) 5 2" xfId="670"/>
    <cellStyle name="99.표준(소숫점) 5 3" xfId="671"/>
    <cellStyle name="99.표준(소숫점) 5 4" xfId="672"/>
    <cellStyle name="99.표준(소숫점) 6" xfId="673"/>
    <cellStyle name="99.표준(소숫점) 6 2" xfId="674"/>
    <cellStyle name="99.표준(소숫점) 6 3" xfId="675"/>
    <cellStyle name="99.표준(소숫점) 6 4" xfId="676"/>
    <cellStyle name="99.표준(소숫점) 7" xfId="677"/>
    <cellStyle name="99.표준(소숫점) 7 2" xfId="678"/>
    <cellStyle name="99.표준(소숫점) 7 3" xfId="679"/>
    <cellStyle name="99.표준(소숫점) 7 4" xfId="680"/>
    <cellStyle name="99.표준(소숫점) 8" xfId="681"/>
    <cellStyle name="99.표준(소숫점) 8 2" xfId="682"/>
    <cellStyle name="99.표준(소숫점) 8 3" xfId="683"/>
    <cellStyle name="99.표준(소숫점) 8 4" xfId="684"/>
    <cellStyle name="99.표준(소숫점) 9" xfId="685"/>
    <cellStyle name="99.표준(소숫점) 9 2" xfId="686"/>
    <cellStyle name="99.표준(소숫점) 9 3" xfId="687"/>
    <cellStyle name="99.표준(소숫점) 9 4" xfId="688"/>
    <cellStyle name="99.표준(정수)" xfId="4"/>
    <cellStyle name="99.표준(정수) 10" xfId="689"/>
    <cellStyle name="99.표준(정수) 10 2" xfId="690"/>
    <cellStyle name="99.표준(정수) 10 3" xfId="691"/>
    <cellStyle name="99.표준(정수) 10 4" xfId="692"/>
    <cellStyle name="99.표준(정수) 11" xfId="693"/>
    <cellStyle name="99.표준(정수) 11 2" xfId="694"/>
    <cellStyle name="99.표준(정수) 11 3" xfId="695"/>
    <cellStyle name="99.표준(정수) 11 4" xfId="696"/>
    <cellStyle name="99.표준(정수) 12" xfId="697"/>
    <cellStyle name="99.표준(정수) 13" xfId="698"/>
    <cellStyle name="99.표준(정수) 14" xfId="699"/>
    <cellStyle name="99.표준(정수) 15" xfId="700"/>
    <cellStyle name="99.표준(정수) 16" xfId="701"/>
    <cellStyle name="99.표준(정수) 17" xfId="702"/>
    <cellStyle name="99.표준(정수) 2" xfId="703"/>
    <cellStyle name="99.표준(정수) 2 2" xfId="704"/>
    <cellStyle name="99.표준(정수) 2 3" xfId="705"/>
    <cellStyle name="99.표준(정수) 2 4" xfId="706"/>
    <cellStyle name="99.표준(정수) 3" xfId="707"/>
    <cellStyle name="99.표준(정수) 3 2" xfId="708"/>
    <cellStyle name="99.표준(정수) 3 3" xfId="709"/>
    <cellStyle name="99.표준(정수) 3 4" xfId="710"/>
    <cellStyle name="99.표준(정수) 4" xfId="711"/>
    <cellStyle name="99.표준(정수) 4 2" xfId="712"/>
    <cellStyle name="99.표준(정수) 4 3" xfId="713"/>
    <cellStyle name="99.표준(정수) 4 4" xfId="714"/>
    <cellStyle name="99.표준(정수) 5" xfId="715"/>
    <cellStyle name="99.표준(정수) 5 2" xfId="716"/>
    <cellStyle name="99.표준(정수) 5 3" xfId="717"/>
    <cellStyle name="99.표준(정수) 5 4" xfId="718"/>
    <cellStyle name="99.표준(정수) 6" xfId="719"/>
    <cellStyle name="99.표준(정수) 6 2" xfId="720"/>
    <cellStyle name="99.표준(정수) 6 3" xfId="721"/>
    <cellStyle name="99.표준(정수) 6 4" xfId="722"/>
    <cellStyle name="99.표준(정수) 7" xfId="723"/>
    <cellStyle name="99.표준(정수) 7 2" xfId="724"/>
    <cellStyle name="99.표준(정수) 7 3" xfId="725"/>
    <cellStyle name="99.표준(정수) 7 4" xfId="726"/>
    <cellStyle name="99.표준(정수) 8" xfId="727"/>
    <cellStyle name="99.표준(정수) 8 2" xfId="728"/>
    <cellStyle name="99.표준(정수) 8 3" xfId="729"/>
    <cellStyle name="99.표준(정수) 8 4" xfId="730"/>
    <cellStyle name="99.표준(정수) 9" xfId="731"/>
    <cellStyle name="99.표준(정수) 9 2" xfId="732"/>
    <cellStyle name="99.표준(정수) 9 3" xfId="733"/>
    <cellStyle name="99.표준(정수) 9 4" xfId="734"/>
    <cellStyle name="AeE­ [0]_¸AAa (2)_AO°￡°æ¿μ " xfId="735"/>
    <cellStyle name="AeE­_¸AAa (2)_AO°￡°æ¿μ " xfId="736"/>
    <cellStyle name="AÞ¸¶ [0]_¸AAa (2)_AO°￡°æ¿μ " xfId="737"/>
    <cellStyle name="AÞ¸¶_¸AAa (2)_AO°￡°æ¿μ" xfId="738"/>
    <cellStyle name="C￥AØ_¸AAa_AO°￡°æ¿μ " xfId="739"/>
    <cellStyle name="Comma [0]_ SG&amp;A Bridge " xfId="740"/>
    <cellStyle name="Comma_ SG&amp;A Bridge " xfId="741"/>
    <cellStyle name="Currency [0]_ SG&amp;A Bridge " xfId="742"/>
    <cellStyle name="Currency_ SG&amp;A Bridge " xfId="743"/>
    <cellStyle name="Followed Hyperlink" xfId="744"/>
    <cellStyle name="Hyperlink" xfId="745"/>
    <cellStyle name="쉼표 [0]" xfId="1" builtinId="6"/>
    <cellStyle name="쉼표 [0] 2" xfId="746"/>
    <cellStyle name="쉼표 [0] 3" xfId="759"/>
    <cellStyle name="표준" xfId="0" builtinId="0"/>
    <cellStyle name="표준 10" xfId="747"/>
    <cellStyle name="표준 11" xfId="748"/>
    <cellStyle name="표준 2" xfId="749"/>
    <cellStyle name="표준 2 2 2" xfId="750"/>
    <cellStyle name="표준 3" xfId="751"/>
    <cellStyle name="표준 4" xfId="752"/>
    <cellStyle name="표준 5" xfId="753"/>
    <cellStyle name="표준 6" xfId="754"/>
    <cellStyle name="표준 7" xfId="755"/>
    <cellStyle name="표준 8" xfId="756"/>
    <cellStyle name="표준 9" xfId="757"/>
    <cellStyle name="표준_제안서(육군훈련소무전극3)" xfId="758"/>
  </cellStyles>
  <dxfs count="0"/>
  <tableStyles count="0" defaultTableStyle="TableStyleMedium2" defaultPivotStyle="PivotStyleLight16"/>
  <colors>
    <mruColors>
      <color rgb="FFFFCCCC"/>
      <color rgb="FF6C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도시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I14"/>
  <sheetViews>
    <sheetView showGridLines="0" tabSelected="1" zoomScale="85" zoomScaleNormal="85" zoomScaleSheetLayoutView="100" workbookViewId="0">
      <selection activeCell="D16" sqref="D16"/>
    </sheetView>
  </sheetViews>
  <sheetFormatPr defaultColWidth="8.75" defaultRowHeight="16.5"/>
  <cols>
    <col min="1" max="1" width="1.375" style="2" customWidth="1"/>
    <col min="2" max="2" width="1.125" style="2" customWidth="1"/>
    <col min="3" max="3" width="3.375" style="1" customWidth="1"/>
    <col min="4" max="4" width="17.125" style="1" customWidth="1"/>
    <col min="5" max="5" width="20" style="1" customWidth="1"/>
    <col min="6" max="6" width="1.375" style="1" customWidth="1"/>
    <col min="7" max="7" width="21.375" style="2" customWidth="1"/>
    <col min="8" max="8" width="48.375" style="2" customWidth="1"/>
    <col min="9" max="9" width="1.125" style="2" customWidth="1"/>
    <col min="10" max="12" width="8.75" style="2"/>
    <col min="13" max="13" width="14.875" style="2" bestFit="1" customWidth="1"/>
    <col min="14" max="16384" width="8.75" style="2"/>
  </cols>
  <sheetData>
    <row r="1" spans="2:9" ht="45.6" customHeight="1">
      <c r="B1" s="135" t="s">
        <v>127</v>
      </c>
      <c r="C1" s="135"/>
      <c r="D1" s="135"/>
      <c r="E1" s="135"/>
      <c r="F1" s="135"/>
      <c r="G1" s="135"/>
      <c r="H1" s="135"/>
      <c r="I1" s="135"/>
    </row>
    <row r="2" spans="2:9" ht="9.9499999999999993" customHeight="1">
      <c r="B2" s="28"/>
      <c r="C2" s="29"/>
      <c r="D2" s="29"/>
      <c r="E2" s="29"/>
      <c r="F2" s="29"/>
      <c r="G2" s="30"/>
      <c r="H2" s="30"/>
      <c r="I2" s="32"/>
    </row>
    <row r="3" spans="2:9" ht="27.95" customHeight="1">
      <c r="B3" s="33"/>
      <c r="C3" s="137" t="s">
        <v>102</v>
      </c>
      <c r="D3" s="137"/>
      <c r="E3" s="113"/>
      <c r="F3" s="113"/>
      <c r="G3" s="114"/>
      <c r="H3" s="114"/>
      <c r="I3" s="36"/>
    </row>
    <row r="4" spans="2:9" ht="49.5" customHeight="1">
      <c r="B4" s="33"/>
      <c r="C4" s="134" t="s">
        <v>125</v>
      </c>
      <c r="D4" s="134"/>
      <c r="E4" s="134"/>
      <c r="F4" s="134"/>
      <c r="G4" s="134"/>
      <c r="H4" s="134"/>
      <c r="I4" s="36"/>
    </row>
    <row r="5" spans="2:9" ht="27.95" customHeight="1">
      <c r="B5" s="33"/>
      <c r="C5" s="136" t="s">
        <v>126</v>
      </c>
      <c r="D5" s="136"/>
      <c r="E5" s="136"/>
      <c r="F5" s="136"/>
      <c r="G5" s="136"/>
      <c r="H5" s="136"/>
      <c r="I5" s="36"/>
    </row>
    <row r="6" spans="2:9" ht="21" customHeight="1">
      <c r="B6" s="33"/>
      <c r="C6" s="115"/>
      <c r="D6" s="115"/>
      <c r="E6" s="115"/>
      <c r="F6" s="115"/>
      <c r="G6" s="115"/>
      <c r="H6" s="115"/>
      <c r="I6" s="36"/>
    </row>
    <row r="7" spans="2:9" ht="27.95" customHeight="1" thickBot="1">
      <c r="B7" s="33"/>
      <c r="C7" s="137" t="s">
        <v>101</v>
      </c>
      <c r="D7" s="137"/>
      <c r="E7" s="113"/>
      <c r="F7" s="113"/>
      <c r="G7" s="114"/>
      <c r="H7" s="114"/>
      <c r="I7" s="36"/>
    </row>
    <row r="8" spans="2:9" ht="21" thickBot="1">
      <c r="B8" s="33"/>
      <c r="D8" s="118" t="s">
        <v>130</v>
      </c>
      <c r="E8" s="119" t="s">
        <v>131</v>
      </c>
      <c r="F8" s="138" t="s">
        <v>134</v>
      </c>
      <c r="G8" s="139"/>
      <c r="H8" s="140"/>
      <c r="I8" s="36"/>
    </row>
    <row r="9" spans="2:9" ht="58.5" customHeight="1">
      <c r="B9" s="33"/>
      <c r="D9" s="120" t="s">
        <v>128</v>
      </c>
      <c r="E9" s="121" t="s">
        <v>132</v>
      </c>
      <c r="F9" s="141" t="s">
        <v>137</v>
      </c>
      <c r="G9" s="142"/>
      <c r="H9" s="143"/>
      <c r="I9" s="36"/>
    </row>
    <row r="10" spans="2:9" ht="86.1" customHeight="1" thickBot="1">
      <c r="B10" s="33"/>
      <c r="D10" s="123" t="s">
        <v>136</v>
      </c>
      <c r="E10" s="122" t="s">
        <v>133</v>
      </c>
      <c r="F10" s="144" t="s">
        <v>142</v>
      </c>
      <c r="G10" s="145"/>
      <c r="H10" s="146"/>
      <c r="I10" s="36"/>
    </row>
    <row r="11" spans="2:9" ht="16.5" customHeight="1">
      <c r="B11" s="33"/>
      <c r="D11" s="3"/>
      <c r="E11" s="117"/>
      <c r="F11" s="86"/>
      <c r="G11" s="86"/>
      <c r="H11" s="86"/>
      <c r="I11" s="36"/>
    </row>
    <row r="12" spans="2:9" ht="27.95" customHeight="1">
      <c r="B12" s="33"/>
      <c r="C12" s="137" t="s">
        <v>138</v>
      </c>
      <c r="D12" s="137"/>
      <c r="E12" s="113"/>
      <c r="F12" s="113"/>
      <c r="G12" s="114"/>
      <c r="H12" s="114"/>
      <c r="I12" s="36"/>
    </row>
    <row r="13" spans="2:9" ht="36.950000000000003" customHeight="1">
      <c r="B13" s="33"/>
      <c r="C13" s="134" t="s">
        <v>145</v>
      </c>
      <c r="D13" s="134"/>
      <c r="E13" s="134"/>
      <c r="F13" s="134"/>
      <c r="G13" s="134"/>
      <c r="H13" s="134"/>
      <c r="I13" s="36"/>
    </row>
    <row r="14" spans="2:9" ht="8.1" customHeight="1">
      <c r="B14" s="39"/>
      <c r="C14" s="40"/>
      <c r="D14" s="41"/>
      <c r="E14" s="41"/>
      <c r="F14" s="40"/>
      <c r="G14" s="40"/>
      <c r="H14" s="42"/>
      <c r="I14" s="43"/>
    </row>
  </sheetData>
  <mergeCells count="10">
    <mergeCell ref="C13:H13"/>
    <mergeCell ref="B1:I1"/>
    <mergeCell ref="C4:H4"/>
    <mergeCell ref="C5:H5"/>
    <mergeCell ref="C3:D3"/>
    <mergeCell ref="F8:H8"/>
    <mergeCell ref="C7:D7"/>
    <mergeCell ref="F9:H9"/>
    <mergeCell ref="F10:H10"/>
    <mergeCell ref="C12:D12"/>
  </mergeCells>
  <phoneticPr fontId="2" type="noConversion"/>
  <pageMargins left="0.25" right="0.25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O26"/>
  <sheetViews>
    <sheetView zoomScale="85" zoomScaleNormal="85" zoomScaleSheetLayoutView="70" workbookViewId="0">
      <selection activeCell="E31" sqref="E31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53" t="s">
        <v>83</v>
      </c>
      <c r="C1" s="153"/>
      <c r="D1" s="153"/>
      <c r="E1" s="153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87</v>
      </c>
      <c r="D3" s="154"/>
      <c r="E3" s="154"/>
      <c r="F3" s="34"/>
      <c r="G3" s="19"/>
      <c r="H3" s="20" t="s">
        <v>80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/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/>
      <c r="E5" s="26" t="s">
        <v>76</v>
      </c>
      <c r="F5" s="34"/>
      <c r="G5" s="19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9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81</v>
      </c>
      <c r="C8" s="3"/>
      <c r="D8" s="158" t="s">
        <v>96</v>
      </c>
      <c r="E8" s="159"/>
      <c r="F8" s="23"/>
      <c r="G8" s="156" t="s">
        <v>97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86</v>
      </c>
      <c r="E10" s="51" t="s">
        <v>9</v>
      </c>
      <c r="F10" s="23"/>
      <c r="G10" s="69" t="s">
        <v>86</v>
      </c>
      <c r="H10" s="70" t="s">
        <v>9</v>
      </c>
      <c r="I10" s="24"/>
      <c r="J10" s="66" t="s">
        <v>82</v>
      </c>
      <c r="K10" s="36"/>
    </row>
    <row r="11" spans="2:15" ht="18.95" customHeight="1">
      <c r="B11" s="33"/>
      <c r="C11" s="26" t="s">
        <v>3</v>
      </c>
      <c r="D11" s="87"/>
      <c r="E11" s="149"/>
      <c r="F11" s="34"/>
      <c r="G11" s="89"/>
      <c r="H11" s="151"/>
      <c r="I11" s="19"/>
      <c r="J11" s="147">
        <f>E17-H17</f>
        <v>0</v>
      </c>
      <c r="K11" s="36"/>
    </row>
    <row r="12" spans="2:15" ht="18.95" customHeight="1">
      <c r="B12" s="33"/>
      <c r="C12" s="25" t="s">
        <v>2</v>
      </c>
      <c r="D12" s="88"/>
      <c r="E12" s="150"/>
      <c r="F12" s="34"/>
      <c r="G12" s="90"/>
      <c r="H12" s="152"/>
      <c r="I12" s="19"/>
      <c r="J12" s="148"/>
      <c r="K12" s="36"/>
      <c r="O12" s="18"/>
    </row>
    <row r="13" spans="2:15" ht="18.95" customHeight="1">
      <c r="B13" s="33"/>
      <c r="C13" s="27"/>
      <c r="D13" s="91"/>
      <c r="E13" s="92"/>
      <c r="F13" s="34"/>
      <c r="G13" s="93"/>
      <c r="H13" s="94"/>
      <c r="I13" s="19"/>
      <c r="J13" s="95"/>
      <c r="K13" s="36"/>
      <c r="O13" s="18"/>
    </row>
    <row r="14" spans="2:15" ht="18.95" customHeight="1">
      <c r="B14" s="37" t="s">
        <v>85</v>
      </c>
      <c r="C14" s="44"/>
      <c r="D14" s="96"/>
      <c r="E14" s="97"/>
      <c r="F14" s="34"/>
      <c r="G14" s="93"/>
      <c r="H14" s="94"/>
      <c r="I14" s="19"/>
      <c r="J14" s="95"/>
      <c r="K14" s="36"/>
      <c r="O14" s="18"/>
    </row>
    <row r="15" spans="2:15" ht="6.6" customHeight="1">
      <c r="B15" s="33"/>
      <c r="C15" s="27"/>
      <c r="D15" s="98"/>
      <c r="E15" s="97"/>
      <c r="F15" s="34"/>
      <c r="G15" s="99"/>
      <c r="H15" s="94"/>
      <c r="I15" s="19"/>
      <c r="J15" s="9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34"/>
      <c r="G16" s="69" t="s">
        <v>10</v>
      </c>
      <c r="H16" s="70" t="s">
        <v>11</v>
      </c>
      <c r="I16" s="19"/>
      <c r="J16" s="66" t="s">
        <v>77</v>
      </c>
      <c r="K16" s="36"/>
    </row>
    <row r="17" spans="2:11" ht="18.95" customHeight="1">
      <c r="B17" s="33"/>
      <c r="C17" s="38" t="s">
        <v>78</v>
      </c>
      <c r="D17" s="55" t="e">
        <f>ROUND(E11,3)*VLOOKUP(D11,참고1.배출계수!$B$2:$O$25,12,FALSE)</f>
        <v>#N/A</v>
      </c>
      <c r="E17" s="56"/>
      <c r="F17" s="34"/>
      <c r="G17" s="72" t="e">
        <f>ROUND(H11,3)*VLOOKUP(G11,참고1.배출계수!$B$2:$O$30,12,FALSE)</f>
        <v>#N/A</v>
      </c>
      <c r="H17" s="73"/>
      <c r="I17" s="19"/>
      <c r="J17" s="80" t="e">
        <f>D17-G17</f>
        <v>#N/A</v>
      </c>
      <c r="K17" s="36"/>
    </row>
    <row r="18" spans="2:11" ht="18.95" customHeight="1">
      <c r="B18" s="33"/>
      <c r="C18" s="27"/>
      <c r="D18" s="91"/>
      <c r="E18" s="92"/>
      <c r="F18" s="19"/>
      <c r="G18" s="99"/>
      <c r="H18" s="94"/>
      <c r="I18" s="19"/>
      <c r="J18" s="95"/>
      <c r="K18" s="36"/>
    </row>
    <row r="19" spans="2:11" ht="18.95" customHeight="1">
      <c r="B19" s="37" t="s">
        <v>84</v>
      </c>
      <c r="C19" s="44"/>
      <c r="D19" s="100"/>
      <c r="E19" s="97"/>
      <c r="F19" s="34"/>
      <c r="G19" s="99"/>
      <c r="H19" s="94"/>
      <c r="I19" s="19"/>
      <c r="J19" s="95"/>
      <c r="K19" s="36"/>
    </row>
    <row r="20" spans="2:11" ht="6.6" customHeight="1">
      <c r="B20" s="33"/>
      <c r="C20" s="27"/>
      <c r="D20" s="98"/>
      <c r="E20" s="97"/>
      <c r="F20" s="34"/>
      <c r="G20" s="99"/>
      <c r="H20" s="94"/>
      <c r="I20" s="19"/>
      <c r="J20" s="95"/>
      <c r="K20" s="36"/>
    </row>
    <row r="21" spans="2:11" ht="36" customHeight="1">
      <c r="B21" s="33"/>
      <c r="C21" s="47" t="s">
        <v>5</v>
      </c>
      <c r="D21" s="58" t="s">
        <v>1</v>
      </c>
      <c r="E21" s="59" t="s">
        <v>98</v>
      </c>
      <c r="F21" s="34"/>
      <c r="G21" s="74" t="s">
        <v>1</v>
      </c>
      <c r="H21" s="75" t="s">
        <v>99</v>
      </c>
      <c r="I21" s="19"/>
      <c r="J21" s="66" t="s">
        <v>100</v>
      </c>
      <c r="K21" s="36"/>
    </row>
    <row r="22" spans="2:11" ht="18.95" customHeight="1">
      <c r="B22" s="33"/>
      <c r="C22" s="38" t="s">
        <v>88</v>
      </c>
      <c r="D22" s="60" t="e">
        <f>ROUND(E11,3)*VLOOKUP(D11,참고1.배출계수!$B$2:$O$25,7,FALSE)</f>
        <v>#N/A</v>
      </c>
      <c r="E22" s="83" t="e">
        <f>D22*1</f>
        <v>#N/A</v>
      </c>
      <c r="F22" s="34"/>
      <c r="G22" s="76" t="e">
        <f>ROUND(H11,3)*VLOOKUP(G11,참고1.배출계수!$B$2:$O$30,7,FALSE)</f>
        <v>#N/A</v>
      </c>
      <c r="H22" s="77" t="e">
        <f>G22*1</f>
        <v>#N/A</v>
      </c>
      <c r="I22" s="19"/>
      <c r="J22" s="80" t="e">
        <f>E22-H22</f>
        <v>#N/A</v>
      </c>
      <c r="K22" s="36"/>
    </row>
    <row r="23" spans="2:11" ht="18.95" customHeight="1">
      <c r="B23" s="33"/>
      <c r="C23" s="38" t="s">
        <v>89</v>
      </c>
      <c r="D23" s="62" t="e">
        <f>ROUND(E11,3)*VLOOKUP(D11,참고1.배출계수!$B$2:$O$25,8,FALSE)</f>
        <v>#N/A</v>
      </c>
      <c r="E23" s="83" t="e">
        <f>D23*21</f>
        <v>#N/A</v>
      </c>
      <c r="F23" s="34"/>
      <c r="G23" s="78" t="e">
        <f>ROUND(H11,3)*VLOOKUP(G11,참고1.배출계수!$B$2:$O$30,8,FALSE)</f>
        <v>#N/A</v>
      </c>
      <c r="H23" s="77" t="e">
        <f>G23*21</f>
        <v>#N/A</v>
      </c>
      <c r="I23" s="19"/>
      <c r="J23" s="80" t="e">
        <f>E23-H23</f>
        <v>#N/A</v>
      </c>
      <c r="K23" s="36"/>
    </row>
    <row r="24" spans="2:11" ht="18.95" customHeight="1">
      <c r="B24" s="33"/>
      <c r="C24" s="38" t="s">
        <v>90</v>
      </c>
      <c r="D24" s="62" t="e">
        <f>ROUND(E11,3)*VLOOKUP(D11,참고1.배출계수!$B$2:$O$25,9,FALSE)</f>
        <v>#N/A</v>
      </c>
      <c r="E24" s="83" t="e">
        <f>D24*310</f>
        <v>#N/A</v>
      </c>
      <c r="F24" s="34"/>
      <c r="G24" s="78" t="e">
        <f>ROUND(H11,3)*VLOOKUP(G11,참고1.배출계수!$B$2:$O$30,9,FALSE)</f>
        <v>#N/A</v>
      </c>
      <c r="H24" s="77" t="e">
        <f>G24*310</f>
        <v>#N/A</v>
      </c>
      <c r="I24" s="19"/>
      <c r="J24" s="80" t="e">
        <f>E24-H24</f>
        <v>#N/A</v>
      </c>
      <c r="K24" s="36"/>
    </row>
    <row r="25" spans="2:11" ht="18.95" customHeight="1" thickBot="1">
      <c r="B25" s="33"/>
      <c r="C25" s="38" t="s">
        <v>6</v>
      </c>
      <c r="D25" s="107"/>
      <c r="E25" s="84" t="e">
        <f>ROUNDDOWN(SUM(E22:E24),0)</f>
        <v>#N/A</v>
      </c>
      <c r="F25" s="34"/>
      <c r="G25" s="107"/>
      <c r="H25" s="79" t="e">
        <f>ROUNDDOWN(SUM(H22:H24),0)</f>
        <v>#N/A</v>
      </c>
      <c r="I25" s="19"/>
      <c r="J25" s="81" t="e">
        <f>E25-H25</f>
        <v>#N/A</v>
      </c>
      <c r="K25" s="36"/>
    </row>
    <row r="26" spans="2:11" ht="8.1" customHeight="1">
      <c r="B26" s="39"/>
      <c r="C26" s="40"/>
      <c r="D26" s="41"/>
      <c r="E26" s="41"/>
      <c r="F26" s="40"/>
      <c r="G26" s="40"/>
      <c r="H26" s="42"/>
      <c r="I26" s="42"/>
      <c r="J26" s="42"/>
      <c r="K26" s="43"/>
    </row>
  </sheetData>
  <mergeCells count="8">
    <mergeCell ref="J11:J12"/>
    <mergeCell ref="E11:E12"/>
    <mergeCell ref="H11:H12"/>
    <mergeCell ref="B1:E1"/>
    <mergeCell ref="D3:E3"/>
    <mergeCell ref="D4:E4"/>
    <mergeCell ref="G8:H8"/>
    <mergeCell ref="D8:E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참고1.배출계수!$B$3:$B$30</xm:f>
          </x14:formula1>
          <xm:sqref>G11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>
          <x14:formula1>
            <xm:f>참고1.배출계수!$B$3:$B$25</xm:f>
          </x14:formula1>
          <xm:sqref>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O33"/>
  <sheetViews>
    <sheetView zoomScale="85" zoomScaleNormal="85" zoomScaleSheetLayoutView="70" workbookViewId="0">
      <selection activeCell="D13" sqref="D13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35" t="s">
        <v>83</v>
      </c>
      <c r="C1" s="135"/>
      <c r="D1" s="135"/>
      <c r="E1" s="135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87</v>
      </c>
      <c r="D3" s="154"/>
      <c r="E3" s="154"/>
      <c r="F3" s="34"/>
      <c r="G3" s="19"/>
      <c r="H3" s="20" t="s">
        <v>80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/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/>
      <c r="E5" s="26" t="s">
        <v>76</v>
      </c>
      <c r="F5" s="34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04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81</v>
      </c>
      <c r="C8" s="3"/>
      <c r="D8" s="158" t="s">
        <v>94</v>
      </c>
      <c r="E8" s="159"/>
      <c r="F8" s="23"/>
      <c r="G8" s="156" t="s">
        <v>95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86</v>
      </c>
      <c r="E10" s="51" t="s">
        <v>9</v>
      </c>
      <c r="F10" s="23"/>
      <c r="G10" s="69" t="s">
        <v>86</v>
      </c>
      <c r="H10" s="70" t="s">
        <v>9</v>
      </c>
      <c r="I10" s="24"/>
      <c r="J10" s="66" t="s">
        <v>82</v>
      </c>
      <c r="K10" s="36"/>
    </row>
    <row r="11" spans="2:15" ht="18.95" customHeight="1">
      <c r="B11" s="33"/>
      <c r="C11" s="26" t="s">
        <v>3</v>
      </c>
      <c r="D11" s="56"/>
      <c r="E11" s="149"/>
      <c r="F11" s="34"/>
      <c r="G11" s="56"/>
      <c r="H11" s="151"/>
      <c r="I11" s="19"/>
      <c r="J11" s="147">
        <f>E17-H17</f>
        <v>0</v>
      </c>
      <c r="K11" s="36"/>
    </row>
    <row r="12" spans="2:15" ht="18.95" customHeight="1">
      <c r="B12" s="33"/>
      <c r="C12" s="25" t="s">
        <v>2</v>
      </c>
      <c r="D12" s="88"/>
      <c r="E12" s="150"/>
      <c r="F12" s="34"/>
      <c r="G12" s="90"/>
      <c r="H12" s="152"/>
      <c r="I12" s="19"/>
      <c r="J12" s="148"/>
      <c r="K12" s="36"/>
      <c r="O12" s="18"/>
    </row>
    <row r="13" spans="2:15" ht="18.95" customHeight="1">
      <c r="B13" s="33"/>
      <c r="C13" s="27"/>
      <c r="D13" s="91"/>
      <c r="E13" s="92"/>
      <c r="F13" s="34"/>
      <c r="G13" s="93"/>
      <c r="H13" s="94"/>
      <c r="I13" s="19"/>
      <c r="J13" s="95"/>
      <c r="K13" s="36"/>
      <c r="O13" s="18"/>
    </row>
    <row r="14" spans="2:15" ht="18.95" customHeight="1">
      <c r="B14" s="37" t="s">
        <v>85</v>
      </c>
      <c r="C14" s="44"/>
      <c r="D14" s="96"/>
      <c r="E14" s="97"/>
      <c r="F14" s="34"/>
      <c r="G14" s="93"/>
      <c r="H14" s="94"/>
      <c r="I14" s="19"/>
      <c r="J14" s="95"/>
      <c r="K14" s="36"/>
      <c r="O14" s="18"/>
    </row>
    <row r="15" spans="2:15" ht="6.6" customHeight="1">
      <c r="B15" s="33"/>
      <c r="C15" s="27"/>
      <c r="D15" s="98"/>
      <c r="E15" s="97"/>
      <c r="F15" s="34"/>
      <c r="G15" s="99"/>
      <c r="H15" s="94"/>
      <c r="I15" s="19"/>
      <c r="J15" s="9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34"/>
      <c r="G16" s="69" t="s">
        <v>10</v>
      </c>
      <c r="H16" s="70" t="s">
        <v>11</v>
      </c>
      <c r="I16" s="19"/>
      <c r="J16" s="66" t="s">
        <v>77</v>
      </c>
      <c r="K16" s="36"/>
    </row>
    <row r="17" spans="2:11" ht="18.95" customHeight="1">
      <c r="B17" s="33"/>
      <c r="C17" s="38" t="s">
        <v>78</v>
      </c>
      <c r="D17" s="55">
        <f>ROUND(E11,3)*D18</f>
        <v>0</v>
      </c>
      <c r="E17" s="56"/>
      <c r="F17" s="34"/>
      <c r="G17" s="55">
        <f>ROUND(H11,3)*G18</f>
        <v>0</v>
      </c>
      <c r="H17" s="73"/>
      <c r="I17" s="19"/>
      <c r="J17" s="147">
        <f>D17-G17</f>
        <v>0</v>
      </c>
      <c r="K17" s="36"/>
    </row>
    <row r="18" spans="2:11" ht="18.95" customHeight="1">
      <c r="B18" s="33"/>
      <c r="C18" s="38" t="s">
        <v>103</v>
      </c>
      <c r="D18" s="56"/>
      <c r="E18" s="56"/>
      <c r="F18" s="34"/>
      <c r="G18" s="73"/>
      <c r="H18" s="73"/>
      <c r="I18" s="19"/>
      <c r="J18" s="148"/>
      <c r="K18" s="36"/>
    </row>
    <row r="19" spans="2:11" ht="18.95" customHeight="1">
      <c r="B19" s="33"/>
      <c r="C19" s="27"/>
      <c r="D19" s="91"/>
      <c r="E19" s="92"/>
      <c r="F19" s="19"/>
      <c r="G19" s="99"/>
      <c r="H19" s="94"/>
      <c r="I19" s="19"/>
      <c r="J19" s="95"/>
      <c r="K19" s="36"/>
    </row>
    <row r="20" spans="2:11" ht="18.95" customHeight="1">
      <c r="B20" s="37" t="s">
        <v>84</v>
      </c>
      <c r="C20" s="44"/>
      <c r="D20" s="100"/>
      <c r="E20" s="97"/>
      <c r="F20" s="34"/>
      <c r="G20" s="99"/>
      <c r="H20" s="94"/>
      <c r="I20" s="19"/>
      <c r="J20" s="95"/>
      <c r="K20" s="36"/>
    </row>
    <row r="21" spans="2:11" ht="6.6" customHeight="1">
      <c r="B21" s="33"/>
      <c r="C21" s="27"/>
      <c r="D21" s="98"/>
      <c r="E21" s="97"/>
      <c r="F21" s="34"/>
      <c r="G21" s="99"/>
      <c r="H21" s="94"/>
      <c r="I21" s="19"/>
      <c r="J21" s="95"/>
      <c r="K21" s="36"/>
    </row>
    <row r="22" spans="2:11" ht="36" customHeight="1">
      <c r="B22" s="33"/>
      <c r="C22" s="47" t="s">
        <v>5</v>
      </c>
      <c r="D22" s="58" t="s">
        <v>1</v>
      </c>
      <c r="E22" s="59" t="s">
        <v>98</v>
      </c>
      <c r="F22" s="34"/>
      <c r="G22" s="74" t="s">
        <v>1</v>
      </c>
      <c r="H22" s="75" t="s">
        <v>99</v>
      </c>
      <c r="I22" s="19"/>
      <c r="J22" s="66" t="s">
        <v>100</v>
      </c>
      <c r="K22" s="36"/>
    </row>
    <row r="23" spans="2:11" ht="18.95" customHeight="1">
      <c r="B23" s="33"/>
      <c r="C23" s="38" t="s">
        <v>88</v>
      </c>
      <c r="D23" s="60"/>
      <c r="E23" s="83">
        <f>D23*1</f>
        <v>0</v>
      </c>
      <c r="F23" s="34"/>
      <c r="G23" s="76"/>
      <c r="H23" s="77">
        <f>G23*1</f>
        <v>0</v>
      </c>
      <c r="I23" s="19"/>
      <c r="J23" s="80">
        <f>E23-H23</f>
        <v>0</v>
      </c>
      <c r="K23" s="36"/>
    </row>
    <row r="24" spans="2:11" ht="18.95" customHeight="1">
      <c r="B24" s="33"/>
      <c r="C24" s="38" t="s">
        <v>104</v>
      </c>
      <c r="D24" s="62"/>
      <c r="E24" s="83">
        <f>D24*21</f>
        <v>0</v>
      </c>
      <c r="F24" s="34"/>
      <c r="G24" s="78"/>
      <c r="H24" s="77">
        <f>G24*21</f>
        <v>0</v>
      </c>
      <c r="I24" s="19"/>
      <c r="J24" s="80">
        <f>E24-H24</f>
        <v>0</v>
      </c>
      <c r="K24" s="36"/>
    </row>
    <row r="25" spans="2:11" ht="18.95" customHeight="1">
      <c r="B25" s="33"/>
      <c r="C25" s="38" t="s">
        <v>90</v>
      </c>
      <c r="D25" s="62"/>
      <c r="E25" s="83">
        <f>D25*310</f>
        <v>0</v>
      </c>
      <c r="F25" s="34"/>
      <c r="G25" s="78"/>
      <c r="H25" s="77">
        <f>G25*310</f>
        <v>0</v>
      </c>
      <c r="I25" s="19"/>
      <c r="J25" s="80">
        <f>E25-H25</f>
        <v>0</v>
      </c>
      <c r="K25" s="36"/>
    </row>
    <row r="26" spans="2:11" ht="18.95" customHeight="1" thickBot="1">
      <c r="B26" s="33"/>
      <c r="C26" s="38" t="s">
        <v>6</v>
      </c>
      <c r="D26" s="107"/>
      <c r="E26" s="84">
        <f>ROUNDDOWN(SUM(E23:E25),0)</f>
        <v>0</v>
      </c>
      <c r="F26" s="34"/>
      <c r="G26" s="107"/>
      <c r="H26" s="79">
        <f>ROUNDDOWN(SUM(H23:H25),0)</f>
        <v>0</v>
      </c>
      <c r="I26" s="19"/>
      <c r="J26" s="81">
        <f>E26-H26</f>
        <v>0</v>
      </c>
      <c r="K26" s="36"/>
    </row>
    <row r="27" spans="2:11" ht="36" customHeight="1">
      <c r="B27" s="33"/>
      <c r="C27" s="47" t="s">
        <v>109</v>
      </c>
      <c r="D27" s="58" t="s">
        <v>112</v>
      </c>
      <c r="E27" s="59" t="s">
        <v>111</v>
      </c>
      <c r="F27" s="34"/>
      <c r="G27" s="58" t="s">
        <v>112</v>
      </c>
      <c r="H27" s="59" t="s">
        <v>111</v>
      </c>
      <c r="I27" s="19"/>
      <c r="J27" s="66" t="s">
        <v>100</v>
      </c>
      <c r="K27" s="36"/>
    </row>
    <row r="28" spans="2:11" ht="18.95" customHeight="1">
      <c r="B28" s="33"/>
      <c r="C28" s="38" t="s">
        <v>110</v>
      </c>
      <c r="D28" s="56"/>
      <c r="E28" s="56"/>
      <c r="F28" s="34"/>
      <c r="G28" s="56"/>
      <c r="H28" s="56"/>
      <c r="I28" s="19"/>
      <c r="J28" s="95"/>
      <c r="K28" s="36"/>
    </row>
    <row r="29" spans="2:11" ht="18.95" customHeight="1">
      <c r="B29" s="33"/>
      <c r="C29" s="38" t="s">
        <v>105</v>
      </c>
      <c r="D29" s="56"/>
      <c r="E29" s="56"/>
      <c r="F29" s="34"/>
      <c r="G29" s="56"/>
      <c r="H29" s="56"/>
      <c r="I29" s="19"/>
      <c r="J29" s="95"/>
      <c r="K29" s="36"/>
    </row>
    <row r="30" spans="2:11" ht="18.95" customHeight="1">
      <c r="B30" s="33"/>
      <c r="C30" s="38" t="s">
        <v>106</v>
      </c>
      <c r="D30" s="56"/>
      <c r="E30" s="56"/>
      <c r="F30" s="34"/>
      <c r="G30" s="56"/>
      <c r="H30" s="56"/>
      <c r="I30" s="19"/>
      <c r="J30" s="95"/>
      <c r="K30" s="36"/>
    </row>
    <row r="31" spans="2:11" ht="18.95" customHeight="1">
      <c r="B31" s="33"/>
      <c r="C31" s="38" t="s">
        <v>107</v>
      </c>
      <c r="D31" s="56"/>
      <c r="E31" s="56"/>
      <c r="F31" s="34"/>
      <c r="G31" s="56"/>
      <c r="H31" s="56"/>
      <c r="I31" s="19"/>
      <c r="J31" s="105"/>
      <c r="K31" s="36"/>
    </row>
    <row r="32" spans="2:11" ht="18.95" customHeight="1" thickBot="1">
      <c r="B32" s="33"/>
      <c r="C32" s="38" t="s">
        <v>108</v>
      </c>
      <c r="D32" s="56"/>
      <c r="E32" s="56"/>
      <c r="F32" s="34"/>
      <c r="G32" s="56"/>
      <c r="H32" s="56"/>
      <c r="I32" s="19"/>
      <c r="J32" s="106"/>
      <c r="K32" s="36"/>
    </row>
    <row r="33" spans="2:11" ht="8.1" customHeight="1">
      <c r="B33" s="39"/>
      <c r="C33" s="40"/>
      <c r="D33" s="41"/>
      <c r="E33" s="41"/>
      <c r="F33" s="40"/>
      <c r="G33" s="40"/>
      <c r="H33" s="42"/>
      <c r="I33" s="42"/>
      <c r="J33" s="42"/>
      <c r="K33" s="43"/>
    </row>
  </sheetData>
  <mergeCells count="9">
    <mergeCell ref="J11:J12"/>
    <mergeCell ref="J17:J18"/>
    <mergeCell ref="B1:E1"/>
    <mergeCell ref="D3:E3"/>
    <mergeCell ref="D4:E4"/>
    <mergeCell ref="D8:E8"/>
    <mergeCell ref="G8:H8"/>
    <mergeCell ref="E11:E12"/>
    <mergeCell ref="H11:H12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72" orientation="landscape" horizontalDpi="4294967295" verticalDpi="4294967295" r:id="rId1"/>
  <rowBreaks count="1" manualBreakCount="1">
    <brk id="24" max="1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참고1.배출계수!$Q$3:$Q$17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B1:O26"/>
  <sheetViews>
    <sheetView zoomScale="85" zoomScaleNormal="85" zoomScaleSheetLayoutView="70" workbookViewId="0">
      <selection activeCell="G31" sqref="G31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16" t="s">
        <v>129</v>
      </c>
      <c r="C1" s="116"/>
      <c r="D1" s="116"/>
      <c r="E1" s="116"/>
      <c r="F1" s="116"/>
      <c r="G1" s="116"/>
      <c r="H1" s="19"/>
      <c r="J1" s="15"/>
    </row>
    <row r="2" spans="2:15" ht="18" customHeight="1">
      <c r="B2" s="28"/>
      <c r="C2" s="29"/>
      <c r="D2" s="29"/>
      <c r="E2" s="29"/>
      <c r="F2" s="29"/>
      <c r="G2" s="30"/>
      <c r="H2" s="31"/>
      <c r="I2" s="30"/>
      <c r="J2" s="30"/>
      <c r="K2" s="32"/>
    </row>
    <row r="3" spans="2:15" s="4" customFormat="1" ht="24.6" customHeight="1">
      <c r="B3" s="33"/>
      <c r="C3" s="45" t="s">
        <v>87</v>
      </c>
      <c r="D3" s="154"/>
      <c r="E3" s="154"/>
      <c r="F3" s="34"/>
      <c r="G3" s="19"/>
      <c r="H3" s="20" t="s">
        <v>80</v>
      </c>
      <c r="I3" s="19"/>
      <c r="J3" s="21" t="s">
        <v>79</v>
      </c>
      <c r="K3" s="35"/>
    </row>
    <row r="4" spans="2:15" s="4" customFormat="1" ht="24.6" customHeight="1">
      <c r="B4" s="33"/>
      <c r="C4" s="45" t="s">
        <v>7</v>
      </c>
      <c r="D4" s="155"/>
      <c r="E4" s="155"/>
      <c r="F4" s="34"/>
      <c r="G4" s="19"/>
      <c r="H4" s="19"/>
      <c r="I4" s="19"/>
      <c r="J4" s="19"/>
      <c r="K4" s="35"/>
    </row>
    <row r="5" spans="2:15" s="4" customFormat="1" ht="24.6" customHeight="1">
      <c r="B5" s="33"/>
      <c r="C5" s="45" t="s">
        <v>75</v>
      </c>
      <c r="D5" s="22"/>
      <c r="E5" s="26" t="s">
        <v>76</v>
      </c>
      <c r="F5" s="34"/>
      <c r="G5" s="19"/>
      <c r="H5" s="19"/>
      <c r="I5" s="19"/>
      <c r="J5" s="19"/>
      <c r="K5" s="35"/>
    </row>
    <row r="6" spans="2:15" s="4" customFormat="1" ht="18" customHeight="1">
      <c r="B6" s="33"/>
      <c r="C6" s="34"/>
      <c r="D6" s="34"/>
      <c r="E6" s="34"/>
      <c r="F6" s="34"/>
      <c r="G6" s="19"/>
      <c r="H6" s="19"/>
      <c r="I6" s="19"/>
      <c r="J6" s="24"/>
      <c r="K6" s="35"/>
    </row>
    <row r="7" spans="2:15" ht="21" thickBot="1">
      <c r="B7" s="33"/>
      <c r="C7" s="23"/>
      <c r="D7" s="23"/>
      <c r="E7" s="23"/>
      <c r="F7" s="23"/>
      <c r="G7" s="24"/>
      <c r="H7" s="24"/>
      <c r="I7" s="24"/>
      <c r="J7" s="24"/>
      <c r="K7" s="36"/>
    </row>
    <row r="8" spans="2:15" ht="20.25">
      <c r="B8" s="37" t="s">
        <v>81</v>
      </c>
      <c r="C8" s="3"/>
      <c r="D8" s="158" t="s">
        <v>96</v>
      </c>
      <c r="E8" s="159"/>
      <c r="F8" s="23"/>
      <c r="G8" s="156" t="s">
        <v>97</v>
      </c>
      <c r="H8" s="157"/>
      <c r="I8" s="24"/>
      <c r="J8" s="64" t="s">
        <v>12</v>
      </c>
      <c r="K8" s="36"/>
    </row>
    <row r="9" spans="2:15" ht="6.6" customHeight="1">
      <c r="B9" s="33"/>
      <c r="C9" s="16"/>
      <c r="D9" s="48"/>
      <c r="E9" s="49"/>
      <c r="F9" s="23"/>
      <c r="G9" s="67"/>
      <c r="H9" s="68"/>
      <c r="I9" s="24"/>
      <c r="J9" s="65"/>
      <c r="K9" s="36"/>
    </row>
    <row r="10" spans="2:15" ht="34.5">
      <c r="B10" s="33"/>
      <c r="C10" s="46" t="s">
        <v>0</v>
      </c>
      <c r="D10" s="50" t="s">
        <v>86</v>
      </c>
      <c r="E10" s="51" t="s">
        <v>135</v>
      </c>
      <c r="F10" s="23"/>
      <c r="G10" s="69" t="s">
        <v>86</v>
      </c>
      <c r="H10" s="70" t="s">
        <v>135</v>
      </c>
      <c r="I10" s="24"/>
      <c r="J10" s="66" t="s">
        <v>82</v>
      </c>
      <c r="K10" s="36"/>
    </row>
    <row r="11" spans="2:15" ht="18.95" customHeight="1">
      <c r="B11" s="33"/>
      <c r="C11" s="26" t="s">
        <v>3</v>
      </c>
      <c r="D11" s="87" t="s">
        <v>57</v>
      </c>
      <c r="E11" s="160">
        <f>⑤LED_산출근거!K6</f>
        <v>0</v>
      </c>
      <c r="F11" s="23"/>
      <c r="G11" s="89" t="s">
        <v>57</v>
      </c>
      <c r="H11" s="162">
        <f>⑤LED_산출근거!O6</f>
        <v>0</v>
      </c>
      <c r="I11" s="24"/>
      <c r="J11" s="147">
        <f>E17-H17</f>
        <v>0</v>
      </c>
      <c r="K11" s="36"/>
    </row>
    <row r="12" spans="2:15" ht="18.95" customHeight="1">
      <c r="B12" s="33"/>
      <c r="C12" s="25" t="s">
        <v>2</v>
      </c>
      <c r="D12" s="88" t="s">
        <v>20</v>
      </c>
      <c r="E12" s="161"/>
      <c r="F12" s="23"/>
      <c r="G12" s="90" t="s">
        <v>20</v>
      </c>
      <c r="H12" s="163"/>
      <c r="I12" s="24"/>
      <c r="J12" s="148"/>
      <c r="K12" s="36"/>
      <c r="O12" s="18"/>
    </row>
    <row r="13" spans="2:15" ht="18.95" customHeight="1">
      <c r="B13" s="33"/>
      <c r="C13" s="27"/>
      <c r="D13" s="52"/>
      <c r="E13" s="110" t="s">
        <v>123</v>
      </c>
      <c r="F13" s="23"/>
      <c r="G13" s="71"/>
      <c r="H13" s="111" t="s">
        <v>124</v>
      </c>
      <c r="I13" s="24"/>
      <c r="J13" s="65"/>
      <c r="K13" s="36"/>
      <c r="O13" s="18"/>
    </row>
    <row r="14" spans="2:15" ht="18.95" customHeight="1">
      <c r="B14" s="37" t="s">
        <v>85</v>
      </c>
      <c r="C14" s="44"/>
      <c r="D14" s="54"/>
      <c r="E14" s="49"/>
      <c r="F14" s="23"/>
      <c r="G14" s="71"/>
      <c r="H14" s="68"/>
      <c r="I14" s="24"/>
      <c r="J14" s="65"/>
      <c r="K14" s="36"/>
      <c r="O14" s="18"/>
    </row>
    <row r="15" spans="2:15" ht="6.6" customHeight="1">
      <c r="B15" s="33"/>
      <c r="C15" s="27"/>
      <c r="D15" s="48"/>
      <c r="E15" s="49"/>
      <c r="F15" s="23"/>
      <c r="G15" s="67"/>
      <c r="H15" s="68"/>
      <c r="I15" s="24"/>
      <c r="J15" s="65"/>
      <c r="K15" s="36"/>
    </row>
    <row r="16" spans="2:15" ht="36" customHeight="1">
      <c r="B16" s="33"/>
      <c r="C16" s="47" t="s">
        <v>8</v>
      </c>
      <c r="D16" s="50" t="s">
        <v>10</v>
      </c>
      <c r="E16" s="51" t="s">
        <v>11</v>
      </c>
      <c r="F16" s="23"/>
      <c r="G16" s="69" t="s">
        <v>10</v>
      </c>
      <c r="H16" s="70" t="s">
        <v>11</v>
      </c>
      <c r="I16" s="24"/>
      <c r="J16" s="66" t="s">
        <v>77</v>
      </c>
      <c r="K16" s="36"/>
    </row>
    <row r="17" spans="2:11" ht="18.95" customHeight="1">
      <c r="B17" s="33"/>
      <c r="C17" s="38" t="s">
        <v>3</v>
      </c>
      <c r="D17" s="55">
        <f>ROUND(E11,3)*VLOOKUP(D11,참고1.배출계수!$B$2:$O$25,12,FALSE)</f>
        <v>0</v>
      </c>
      <c r="E17" s="56"/>
      <c r="F17" s="23"/>
      <c r="G17" s="72">
        <f>ROUND(H11,3)*VLOOKUP(G11,참고1.배출계수!$B$2:$O$30,12,FALSE)</f>
        <v>0</v>
      </c>
      <c r="H17" s="73"/>
      <c r="I17" s="24"/>
      <c r="J17" s="80">
        <f>D17-G17</f>
        <v>0</v>
      </c>
      <c r="K17" s="36"/>
    </row>
    <row r="18" spans="2:11" ht="18.95" customHeight="1">
      <c r="B18" s="33"/>
      <c r="C18" s="27"/>
      <c r="D18" s="52"/>
      <c r="E18" s="53"/>
      <c r="F18" s="24"/>
      <c r="G18" s="67"/>
      <c r="H18" s="68"/>
      <c r="I18" s="24"/>
      <c r="J18" s="65"/>
      <c r="K18" s="36"/>
    </row>
    <row r="19" spans="2:11" ht="18.95" customHeight="1">
      <c r="B19" s="37" t="s">
        <v>84</v>
      </c>
      <c r="C19" s="44"/>
      <c r="D19" s="57"/>
      <c r="E19" s="49"/>
      <c r="F19" s="23"/>
      <c r="G19" s="67"/>
      <c r="H19" s="68"/>
      <c r="I19" s="24"/>
      <c r="J19" s="65"/>
      <c r="K19" s="36"/>
    </row>
    <row r="20" spans="2:11" ht="6.6" customHeight="1">
      <c r="B20" s="33"/>
      <c r="C20" s="27"/>
      <c r="D20" s="48"/>
      <c r="E20" s="49"/>
      <c r="F20" s="23"/>
      <c r="G20" s="67"/>
      <c r="H20" s="68"/>
      <c r="I20" s="24"/>
      <c r="J20" s="65"/>
      <c r="K20" s="36"/>
    </row>
    <row r="21" spans="2:11" ht="36" customHeight="1">
      <c r="B21" s="33"/>
      <c r="C21" s="47" t="s">
        <v>5</v>
      </c>
      <c r="D21" s="58" t="s">
        <v>1</v>
      </c>
      <c r="E21" s="59" t="s">
        <v>91</v>
      </c>
      <c r="F21" s="23"/>
      <c r="G21" s="74" t="s">
        <v>1</v>
      </c>
      <c r="H21" s="75" t="s">
        <v>92</v>
      </c>
      <c r="I21" s="24"/>
      <c r="J21" s="66" t="s">
        <v>93</v>
      </c>
      <c r="K21" s="36"/>
    </row>
    <row r="22" spans="2:11" ht="18.95" customHeight="1">
      <c r="B22" s="33"/>
      <c r="C22" s="38" t="s">
        <v>88</v>
      </c>
      <c r="D22" s="60">
        <f>ROUND(E11,3)*VLOOKUP(D11,참고1.배출계수!$B$2:$O$25,7,FALSE)</f>
        <v>0</v>
      </c>
      <c r="E22" s="61">
        <f>D22*1</f>
        <v>0</v>
      </c>
      <c r="F22" s="23"/>
      <c r="G22" s="76">
        <f>ROUND(H11,3)*VLOOKUP(G11,참고1.배출계수!$B$2:$O$30,7,FALSE)</f>
        <v>0</v>
      </c>
      <c r="H22" s="77">
        <f>G22*1</f>
        <v>0</v>
      </c>
      <c r="I22" s="24"/>
      <c r="J22" s="80">
        <f>E22-H22</f>
        <v>0</v>
      </c>
      <c r="K22" s="36"/>
    </row>
    <row r="23" spans="2:11" ht="18.95" customHeight="1">
      <c r="B23" s="33"/>
      <c r="C23" s="38" t="s">
        <v>89</v>
      </c>
      <c r="D23" s="62">
        <f>ROUND(E11,3)*VLOOKUP(D11,참고1.배출계수!$B$2:$O$25,8,FALSE)</f>
        <v>0</v>
      </c>
      <c r="E23" s="61">
        <f>D23*21</f>
        <v>0</v>
      </c>
      <c r="F23" s="23"/>
      <c r="G23" s="78">
        <f>ROUND(H11,3)*VLOOKUP(G11,참고1.배출계수!$B$2:$O$30,8,FALSE)</f>
        <v>0</v>
      </c>
      <c r="H23" s="77">
        <f>G23*21</f>
        <v>0</v>
      </c>
      <c r="I23" s="24"/>
      <c r="J23" s="80">
        <f>E23-H23</f>
        <v>0</v>
      </c>
      <c r="K23" s="36"/>
    </row>
    <row r="24" spans="2:11" ht="18.95" customHeight="1">
      <c r="B24" s="33"/>
      <c r="C24" s="38" t="s">
        <v>90</v>
      </c>
      <c r="D24" s="62">
        <f>ROUND(E11,3)*VLOOKUP(D11,참고1.배출계수!$B$2:$O$25,9,FALSE)</f>
        <v>0</v>
      </c>
      <c r="E24" s="61">
        <f>D24*310</f>
        <v>0</v>
      </c>
      <c r="F24" s="23"/>
      <c r="G24" s="78">
        <f>ROUND(H11,3)*VLOOKUP(G11,참고1.배출계수!$B$2:$O$30,9,FALSE)</f>
        <v>0</v>
      </c>
      <c r="H24" s="77">
        <f>G24*310</f>
        <v>0</v>
      </c>
      <c r="I24" s="24"/>
      <c r="J24" s="80">
        <f>E24-H24</f>
        <v>0</v>
      </c>
      <c r="K24" s="36"/>
    </row>
    <row r="25" spans="2:11" ht="18.95" customHeight="1" thickBot="1">
      <c r="B25" s="33"/>
      <c r="C25" s="38" t="s">
        <v>6</v>
      </c>
      <c r="D25" s="107"/>
      <c r="E25" s="63">
        <f>ROUNDDOWN(SUM(E22:E24),0)</f>
        <v>0</v>
      </c>
      <c r="F25" s="23"/>
      <c r="G25" s="107"/>
      <c r="H25" s="79">
        <f>ROUNDDOWN(SUM(H22:H24),0)</f>
        <v>0</v>
      </c>
      <c r="I25" s="24"/>
      <c r="J25" s="81">
        <f>E25-H25</f>
        <v>0</v>
      </c>
      <c r="K25" s="36"/>
    </row>
    <row r="26" spans="2:11" ht="8.1" customHeight="1">
      <c r="B26" s="39"/>
      <c r="C26" s="40"/>
      <c r="D26" s="41"/>
      <c r="E26" s="41"/>
      <c r="F26" s="40"/>
      <c r="G26" s="40"/>
      <c r="H26" s="42"/>
      <c r="I26" s="42"/>
      <c r="J26" s="42"/>
      <c r="K26" s="43"/>
    </row>
  </sheetData>
  <mergeCells count="7">
    <mergeCell ref="J11:J12"/>
    <mergeCell ref="E11:E12"/>
    <mergeCell ref="H11:H12"/>
    <mergeCell ref="D3:E3"/>
    <mergeCell ref="D4:E4"/>
    <mergeCell ref="D8:E8"/>
    <mergeCell ref="G8:H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참고1.배출계수!$B$3:$B$25</xm:f>
          </x14:formula1>
          <xm:sqref>D11</xm:sqref>
        </x14:dataValidation>
        <x14:dataValidation type="list" allowBlank="1" showInputMessage="1" showErrorMessage="1">
          <x14:formula1>
            <xm:f>참고1.배출계수!$Q$3:$Q$17</xm:f>
          </x14:formula1>
          <xm:sqref>D4</xm:sqref>
        </x14:dataValidation>
        <x14:dataValidation type="list" allowBlank="1" showInputMessage="1" showErrorMessage="1">
          <x14:formula1>
            <xm:f>참고1.배출계수!$B$3:$B$30</xm:f>
          </x14:formula1>
          <xm:sqref>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85" zoomScaleNormal="85" zoomScaleSheetLayoutView="100" workbookViewId="0">
      <pane xSplit="1" ySplit="2" topLeftCell="B3" activePane="bottomRight" state="frozen"/>
      <selection sqref="A1:E1"/>
      <selection pane="topRight" sqref="A1:E1"/>
      <selection pane="bottomLeft" sqref="A1:E1"/>
      <selection pane="bottomRight" activeCell="I27" sqref="I27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2.125" customWidth="1"/>
    <col min="15" max="15" width="11.875" customWidth="1"/>
    <col min="16" max="16" width="11.75" customWidth="1"/>
    <col min="17" max="17" width="34.125" customWidth="1"/>
  </cols>
  <sheetData>
    <row r="1" spans="1:17" ht="26.25">
      <c r="A1" s="5"/>
      <c r="B1" s="5" t="s">
        <v>21</v>
      </c>
    </row>
    <row r="2" spans="1:17" ht="27">
      <c r="B2" s="6" t="s">
        <v>22</v>
      </c>
      <c r="C2" s="6" t="s">
        <v>23</v>
      </c>
      <c r="D2" s="6" t="s">
        <v>24</v>
      </c>
      <c r="E2" s="6" t="s">
        <v>25</v>
      </c>
      <c r="F2" s="6" t="s">
        <v>24</v>
      </c>
      <c r="G2" s="6" t="s">
        <v>26</v>
      </c>
      <c r="H2" s="6" t="s">
        <v>27</v>
      </c>
      <c r="I2" s="6" t="s">
        <v>59</v>
      </c>
      <c r="J2" s="6" t="s">
        <v>60</v>
      </c>
      <c r="K2" s="6" t="s">
        <v>28</v>
      </c>
      <c r="L2" s="6" t="s">
        <v>29</v>
      </c>
      <c r="M2" s="10" t="s">
        <v>58</v>
      </c>
      <c r="N2" s="6" t="s">
        <v>30</v>
      </c>
      <c r="O2" s="6" t="s">
        <v>31</v>
      </c>
      <c r="Q2" s="6" t="s">
        <v>73</v>
      </c>
    </row>
    <row r="3" spans="1:17" s="124" customFormat="1">
      <c r="B3" s="125" t="s">
        <v>13</v>
      </c>
      <c r="C3" s="126">
        <v>1</v>
      </c>
      <c r="D3" s="127" t="s">
        <v>4</v>
      </c>
      <c r="E3" s="127">
        <v>4.2200000000000001E-2</v>
      </c>
      <c r="F3" s="127" t="s">
        <v>32</v>
      </c>
      <c r="G3" s="126">
        <v>1</v>
      </c>
      <c r="H3" s="128">
        <v>3.2662800000000005</v>
      </c>
      <c r="I3" s="129">
        <v>1.2660000000000001E-4</v>
      </c>
      <c r="J3" s="129">
        <v>2.5319999999999998E-5</v>
      </c>
      <c r="K3" s="128">
        <v>4.4899999999999995E-2</v>
      </c>
      <c r="L3" s="127" t="s">
        <v>32</v>
      </c>
      <c r="M3" s="130">
        <v>1.073</v>
      </c>
      <c r="N3" s="127">
        <v>44899.999999999993</v>
      </c>
      <c r="O3" s="127" t="s">
        <v>33</v>
      </c>
      <c r="Q3" s="131" t="s">
        <v>143</v>
      </c>
    </row>
    <row r="4" spans="1:17" s="124" customFormat="1">
      <c r="B4" s="132" t="s">
        <v>14</v>
      </c>
      <c r="C4" s="126">
        <v>1</v>
      </c>
      <c r="D4" s="127" t="s">
        <v>34</v>
      </c>
      <c r="E4" s="127">
        <v>3.0300000000000001E-2</v>
      </c>
      <c r="F4" s="127" t="s">
        <v>35</v>
      </c>
      <c r="G4" s="126">
        <v>1</v>
      </c>
      <c r="H4" s="128">
        <v>2.09979</v>
      </c>
      <c r="I4" s="129">
        <v>9.09E-5</v>
      </c>
      <c r="J4" s="129">
        <v>1.8179999999999999E-5</v>
      </c>
      <c r="K4" s="128">
        <v>3.2600000000000004E-2</v>
      </c>
      <c r="L4" s="127" t="s">
        <v>35</v>
      </c>
      <c r="M4" s="130">
        <v>0.77800000000000002</v>
      </c>
      <c r="N4" s="127">
        <v>32600.000000000004</v>
      </c>
      <c r="O4" s="127" t="s">
        <v>36</v>
      </c>
      <c r="Q4" s="131" t="s">
        <v>61</v>
      </c>
    </row>
    <row r="5" spans="1:17" s="124" customFormat="1">
      <c r="B5" s="132" t="s">
        <v>37</v>
      </c>
      <c r="C5" s="126">
        <v>1</v>
      </c>
      <c r="D5" s="127" t="s">
        <v>34</v>
      </c>
      <c r="E5" s="127">
        <v>3.4299999999999997E-2</v>
      </c>
      <c r="F5" s="127" t="s">
        <v>35</v>
      </c>
      <c r="G5" s="126">
        <v>1</v>
      </c>
      <c r="H5" s="128">
        <v>2.46617</v>
      </c>
      <c r="I5" s="129">
        <v>1.0289999999999999E-4</v>
      </c>
      <c r="J5" s="129">
        <v>2.0579999999999996E-5</v>
      </c>
      <c r="K5" s="128">
        <v>3.6799999999999999E-2</v>
      </c>
      <c r="L5" s="127" t="s">
        <v>35</v>
      </c>
      <c r="M5" s="130">
        <v>0.879</v>
      </c>
      <c r="N5" s="127">
        <v>36800</v>
      </c>
      <c r="O5" s="127" t="s">
        <v>36</v>
      </c>
      <c r="Q5" s="131" t="s">
        <v>62</v>
      </c>
    </row>
    <row r="6" spans="1:17" s="124" customFormat="1">
      <c r="B6" s="132" t="s">
        <v>38</v>
      </c>
      <c r="C6" s="126">
        <v>1</v>
      </c>
      <c r="D6" s="127" t="s">
        <v>34</v>
      </c>
      <c r="E6" s="127">
        <v>3.4299999999999997E-2</v>
      </c>
      <c r="F6" s="127" t="s">
        <v>35</v>
      </c>
      <c r="G6" s="126">
        <v>1</v>
      </c>
      <c r="H6" s="128">
        <v>2.46617</v>
      </c>
      <c r="I6" s="129">
        <v>1.0289999999999999E-4</v>
      </c>
      <c r="J6" s="129">
        <v>2.0579999999999996E-5</v>
      </c>
      <c r="K6" s="128">
        <v>3.6799999999999999E-2</v>
      </c>
      <c r="L6" s="127" t="s">
        <v>35</v>
      </c>
      <c r="M6" s="130">
        <v>0.879</v>
      </c>
      <c r="N6" s="127">
        <v>36800</v>
      </c>
      <c r="O6" s="127" t="s">
        <v>36</v>
      </c>
      <c r="Q6" s="131" t="s">
        <v>63</v>
      </c>
    </row>
    <row r="7" spans="1:17" s="124" customFormat="1">
      <c r="B7" s="132" t="s">
        <v>39</v>
      </c>
      <c r="C7" s="126">
        <v>1</v>
      </c>
      <c r="D7" s="127" t="s">
        <v>34</v>
      </c>
      <c r="E7" s="127">
        <v>3.5299999999999998E-2</v>
      </c>
      <c r="F7" s="127" t="s">
        <v>35</v>
      </c>
      <c r="G7" s="126">
        <v>1</v>
      </c>
      <c r="H7" s="128">
        <v>2.6157299999999997</v>
      </c>
      <c r="I7" s="129">
        <v>1.059E-4</v>
      </c>
      <c r="J7" s="129">
        <v>2.1179999999999997E-5</v>
      </c>
      <c r="K7" s="128">
        <v>3.7700000000000004E-2</v>
      </c>
      <c r="L7" s="127" t="s">
        <v>35</v>
      </c>
      <c r="M7" s="130">
        <v>0.90100000000000002</v>
      </c>
      <c r="N7" s="127">
        <v>37700.000000000007</v>
      </c>
      <c r="O7" s="127" t="s">
        <v>36</v>
      </c>
      <c r="Q7" s="131" t="s">
        <v>64</v>
      </c>
    </row>
    <row r="8" spans="1:17" s="124" customFormat="1">
      <c r="B8" s="132" t="s">
        <v>40</v>
      </c>
      <c r="C8" s="126">
        <v>1</v>
      </c>
      <c r="D8" s="127" t="s">
        <v>34</v>
      </c>
      <c r="E8" s="127">
        <v>3.6400000000000002E-2</v>
      </c>
      <c r="F8" s="127" t="s">
        <v>35</v>
      </c>
      <c r="G8" s="126">
        <v>1</v>
      </c>
      <c r="H8" s="128">
        <f>E8*75100/10^3</f>
        <v>2.7336400000000003</v>
      </c>
      <c r="I8" s="129">
        <v>1.0920000000000001E-4</v>
      </c>
      <c r="J8" s="129">
        <v>2.1839999999999998E-5</v>
      </c>
      <c r="K8" s="128">
        <v>3.8899999999999997E-2</v>
      </c>
      <c r="L8" s="127" t="s">
        <v>35</v>
      </c>
      <c r="M8" s="133">
        <v>0.92900000000000005</v>
      </c>
      <c r="N8" s="127">
        <v>38900</v>
      </c>
      <c r="O8" s="127" t="s">
        <v>36</v>
      </c>
      <c r="Q8" s="131" t="s">
        <v>144</v>
      </c>
    </row>
    <row r="9" spans="1:17" s="124" customFormat="1">
      <c r="B9" s="132" t="s">
        <v>41</v>
      </c>
      <c r="C9" s="126">
        <v>1</v>
      </c>
      <c r="D9" s="127" t="s">
        <v>34</v>
      </c>
      <c r="E9" s="127">
        <v>3.7999999999999999E-2</v>
      </c>
      <c r="F9" s="127" t="s">
        <v>35</v>
      </c>
      <c r="G9" s="126">
        <v>1</v>
      </c>
      <c r="H9" s="128">
        <v>2.9412000000000003</v>
      </c>
      <c r="I9" s="129">
        <v>1.1400000000000001E-4</v>
      </c>
      <c r="J9" s="129">
        <v>2.2799999999999999E-5</v>
      </c>
      <c r="K9" s="128">
        <v>4.0500000000000001E-2</v>
      </c>
      <c r="L9" s="127" t="s">
        <v>35</v>
      </c>
      <c r="M9" s="130">
        <v>0.96699999999999997</v>
      </c>
      <c r="N9" s="127">
        <v>40500</v>
      </c>
      <c r="O9" s="127" t="s">
        <v>36</v>
      </c>
      <c r="Q9" s="131" t="s">
        <v>65</v>
      </c>
    </row>
    <row r="10" spans="1:17" s="124" customFormat="1">
      <c r="B10" s="132" t="s">
        <v>42</v>
      </c>
      <c r="C10" s="126">
        <v>1</v>
      </c>
      <c r="D10" s="127" t="s">
        <v>34</v>
      </c>
      <c r="E10" s="127">
        <v>3.9200000000000006E-2</v>
      </c>
      <c r="F10" s="127" t="s">
        <v>35</v>
      </c>
      <c r="G10" s="126">
        <v>1</v>
      </c>
      <c r="H10" s="128">
        <v>3.0340800000000008</v>
      </c>
      <c r="I10" s="129">
        <v>1.1760000000000003E-4</v>
      </c>
      <c r="J10" s="129">
        <v>2.3520000000000002E-5</v>
      </c>
      <c r="K10" s="128">
        <v>4.1599999999999998E-2</v>
      </c>
      <c r="L10" s="127" t="s">
        <v>35</v>
      </c>
      <c r="M10" s="130">
        <v>0.995</v>
      </c>
      <c r="N10" s="127">
        <v>41600</v>
      </c>
      <c r="O10" s="127" t="s">
        <v>36</v>
      </c>
      <c r="Q10" s="131" t="s">
        <v>66</v>
      </c>
    </row>
    <row r="11" spans="1:17">
      <c r="B11" s="9" t="s">
        <v>15</v>
      </c>
      <c r="C11" s="7">
        <v>1</v>
      </c>
      <c r="D11" s="8" t="s">
        <v>4</v>
      </c>
      <c r="E11" s="8">
        <v>4.6299999999999994E-2</v>
      </c>
      <c r="F11" s="8" t="s">
        <v>32</v>
      </c>
      <c r="G11" s="7">
        <v>1</v>
      </c>
      <c r="H11" s="11">
        <v>2.9215299999999997</v>
      </c>
      <c r="I11" s="13">
        <v>4.6299999999999994E-5</v>
      </c>
      <c r="J11" s="13">
        <v>4.6299999999999997E-6</v>
      </c>
      <c r="K11" s="11">
        <v>5.04E-2</v>
      </c>
      <c r="L11" s="8" t="s">
        <v>32</v>
      </c>
      <c r="M11" s="17">
        <v>1.2050000000000001</v>
      </c>
      <c r="N11" s="8">
        <v>50400</v>
      </c>
      <c r="O11" s="8" t="s">
        <v>33</v>
      </c>
      <c r="Q11" s="14" t="s">
        <v>67</v>
      </c>
    </row>
    <row r="12" spans="1:17">
      <c r="B12" s="9" t="s">
        <v>16</v>
      </c>
      <c r="C12" s="7">
        <v>1</v>
      </c>
      <c r="D12" s="8" t="s">
        <v>34</v>
      </c>
      <c r="E12" s="8">
        <v>3.0300000000000001E-2</v>
      </c>
      <c r="F12" s="8" t="s">
        <v>35</v>
      </c>
      <c r="G12" s="7">
        <v>1</v>
      </c>
      <c r="H12" s="11">
        <v>2.3452200000000003</v>
      </c>
      <c r="I12" s="13">
        <v>9.09E-5</v>
      </c>
      <c r="J12" s="13">
        <v>1.8179999999999999E-5</v>
      </c>
      <c r="K12" s="11">
        <v>3.2299999999999995E-2</v>
      </c>
      <c r="L12" s="8" t="s">
        <v>35</v>
      </c>
      <c r="M12" s="17">
        <v>0.77100000000000002</v>
      </c>
      <c r="N12" s="8">
        <v>32299.999999999996</v>
      </c>
      <c r="O12" s="8" t="s">
        <v>36</v>
      </c>
      <c r="Q12" s="14" t="s">
        <v>68</v>
      </c>
    </row>
    <row r="13" spans="1:17">
      <c r="B13" s="9" t="s">
        <v>43</v>
      </c>
      <c r="C13" s="7">
        <v>1</v>
      </c>
      <c r="D13" s="8" t="s">
        <v>34</v>
      </c>
      <c r="E13" s="8">
        <v>3.4299999999999997E-2</v>
      </c>
      <c r="F13" s="8" t="s">
        <v>35</v>
      </c>
      <c r="G13" s="7">
        <v>1</v>
      </c>
      <c r="H13" s="11">
        <v>2.46617</v>
      </c>
      <c r="I13" s="13">
        <v>1.0289999999999999E-4</v>
      </c>
      <c r="J13" s="13">
        <v>2.0579999999999996E-5</v>
      </c>
      <c r="K13" s="11">
        <v>3.6899999999999995E-2</v>
      </c>
      <c r="L13" s="8" t="s">
        <v>35</v>
      </c>
      <c r="M13" s="17">
        <v>0.88</v>
      </c>
      <c r="N13" s="8">
        <v>36899.999999999993</v>
      </c>
      <c r="O13" s="8" t="s">
        <v>36</v>
      </c>
      <c r="Q13" s="14" t="s">
        <v>69</v>
      </c>
    </row>
    <row r="14" spans="1:17">
      <c r="B14" s="9" t="s">
        <v>44</v>
      </c>
      <c r="C14" s="7">
        <v>1</v>
      </c>
      <c r="D14" s="8" t="s">
        <v>34</v>
      </c>
      <c r="E14" s="8">
        <v>3.7899999999999996E-2</v>
      </c>
      <c r="F14" s="8" t="s">
        <v>35</v>
      </c>
      <c r="G14" s="7">
        <v>1</v>
      </c>
      <c r="H14" s="11">
        <v>2.7780699999999996</v>
      </c>
      <c r="I14" s="13">
        <v>1.1369999999999999E-4</v>
      </c>
      <c r="J14" s="13">
        <v>2.2739999999999996E-5</v>
      </c>
      <c r="K14" s="11">
        <v>0.04</v>
      </c>
      <c r="L14" s="8" t="s">
        <v>35</v>
      </c>
      <c r="M14" s="17">
        <v>0.95499999999999996</v>
      </c>
      <c r="N14" s="8">
        <v>40000</v>
      </c>
      <c r="O14" s="8" t="s">
        <v>36</v>
      </c>
      <c r="Q14" s="14" t="s">
        <v>74</v>
      </c>
    </row>
    <row r="15" spans="1:17">
      <c r="B15" s="9" t="s">
        <v>45</v>
      </c>
      <c r="C15" s="7">
        <v>1</v>
      </c>
      <c r="D15" s="8" t="s">
        <v>4</v>
      </c>
      <c r="E15" s="8">
        <v>4.9299999999999997E-2</v>
      </c>
      <c r="F15" s="8" t="s">
        <v>32</v>
      </c>
      <c r="G15" s="7">
        <v>1</v>
      </c>
      <c r="H15" s="11">
        <v>2.76573</v>
      </c>
      <c r="I15" s="13">
        <v>4.9299999999999999E-5</v>
      </c>
      <c r="J15" s="13">
        <v>4.9300000000000002E-6</v>
      </c>
      <c r="K15" s="11">
        <v>5.4600000000000003E-2</v>
      </c>
      <c r="L15" s="8" t="s">
        <v>32</v>
      </c>
      <c r="M15" s="17">
        <v>1.304</v>
      </c>
      <c r="N15" s="8">
        <v>54600</v>
      </c>
      <c r="O15" s="8" t="s">
        <v>33</v>
      </c>
      <c r="Q15" s="14" t="s">
        <v>70</v>
      </c>
    </row>
    <row r="16" spans="1:17">
      <c r="B16" s="9" t="s">
        <v>46</v>
      </c>
      <c r="C16" s="7">
        <v>1</v>
      </c>
      <c r="D16" s="8" t="s">
        <v>47</v>
      </c>
      <c r="E16" s="8">
        <v>3.9399999999999995E-5</v>
      </c>
      <c r="F16" s="8" t="s">
        <v>48</v>
      </c>
      <c r="G16" s="7">
        <v>1</v>
      </c>
      <c r="H16" s="11">
        <v>2.21034</v>
      </c>
      <c r="I16" s="13">
        <v>3.9399999999999995E-5</v>
      </c>
      <c r="J16" s="13">
        <v>3.9399999999999995E-6</v>
      </c>
      <c r="K16" s="11">
        <v>4.3600000000000003E-5</v>
      </c>
      <c r="L16" s="8" t="s">
        <v>48</v>
      </c>
      <c r="M16" s="17">
        <v>1.0429999999999999</v>
      </c>
      <c r="N16" s="8">
        <v>43600</v>
      </c>
      <c r="O16" s="8" t="s">
        <v>49</v>
      </c>
      <c r="Q16" s="14" t="s">
        <v>71</v>
      </c>
    </row>
    <row r="17" spans="2:17">
      <c r="B17" s="9" t="s">
        <v>50</v>
      </c>
      <c r="C17" s="7">
        <v>1</v>
      </c>
      <c r="D17" s="8" t="s">
        <v>47</v>
      </c>
      <c r="E17" s="8">
        <v>5.77E-5</v>
      </c>
      <c r="F17" s="8" t="s">
        <v>48</v>
      </c>
      <c r="G17" s="7">
        <v>1</v>
      </c>
      <c r="H17" s="11">
        <v>3.6408700000000001</v>
      </c>
      <c r="I17" s="13">
        <v>5.77E-5</v>
      </c>
      <c r="J17" s="13">
        <v>5.7700000000000007E-6</v>
      </c>
      <c r="K17" s="11">
        <v>6.2799999999999995E-5</v>
      </c>
      <c r="L17" s="8" t="s">
        <v>48</v>
      </c>
      <c r="M17" s="17">
        <v>1.5</v>
      </c>
      <c r="N17" s="8">
        <v>62800</v>
      </c>
      <c r="O17" s="8" t="s">
        <v>49</v>
      </c>
      <c r="Q17" s="14" t="s">
        <v>72</v>
      </c>
    </row>
    <row r="18" spans="2:17">
      <c r="B18" s="9" t="s">
        <v>17</v>
      </c>
      <c r="C18" s="7">
        <v>1</v>
      </c>
      <c r="D18" s="8" t="s">
        <v>4</v>
      </c>
      <c r="E18" s="8">
        <v>1.8600000000000002E-2</v>
      </c>
      <c r="F18" s="8" t="s">
        <v>32</v>
      </c>
      <c r="G18" s="7">
        <v>1</v>
      </c>
      <c r="H18" s="11">
        <v>1.8283800000000001</v>
      </c>
      <c r="I18" s="13">
        <v>1.8600000000000002E-4</v>
      </c>
      <c r="J18" s="13">
        <v>2.7900000000000004E-5</v>
      </c>
      <c r="K18" s="11">
        <v>1.89E-2</v>
      </c>
      <c r="L18" s="8" t="s">
        <v>32</v>
      </c>
      <c r="M18" s="17">
        <v>0.45</v>
      </c>
      <c r="N18" s="8">
        <v>18900</v>
      </c>
      <c r="O18" s="8" t="s">
        <v>33</v>
      </c>
    </row>
    <row r="19" spans="2:17">
      <c r="B19" s="9" t="s">
        <v>51</v>
      </c>
      <c r="C19" s="7">
        <v>1</v>
      </c>
      <c r="D19" s="8" t="s">
        <v>4</v>
      </c>
      <c r="E19" s="8">
        <v>2.4399999999999998E-2</v>
      </c>
      <c r="F19" s="8" t="s">
        <v>32</v>
      </c>
      <c r="G19" s="7">
        <v>1</v>
      </c>
      <c r="H19" s="11">
        <v>2.3985199999999995</v>
      </c>
      <c r="I19" s="13">
        <v>2.4399999999999999E-4</v>
      </c>
      <c r="J19" s="13">
        <v>3.6599999999999995E-5</v>
      </c>
      <c r="K19" s="11">
        <v>2.47E-2</v>
      </c>
      <c r="L19" s="8" t="s">
        <v>32</v>
      </c>
      <c r="M19" s="17">
        <v>0.59</v>
      </c>
      <c r="N19" s="8">
        <v>24700</v>
      </c>
      <c r="O19" s="8" t="s">
        <v>33</v>
      </c>
    </row>
    <row r="20" spans="2:17">
      <c r="B20" s="9" t="s">
        <v>52</v>
      </c>
      <c r="C20" s="7">
        <v>1</v>
      </c>
      <c r="D20" s="8" t="s">
        <v>4</v>
      </c>
      <c r="E20" s="8">
        <v>2.47E-2</v>
      </c>
      <c r="F20" s="8" t="s">
        <v>32</v>
      </c>
      <c r="G20" s="7">
        <v>1</v>
      </c>
      <c r="H20" s="11">
        <v>2.3366199999999999</v>
      </c>
      <c r="I20" s="13">
        <v>2.4699999999999999E-4</v>
      </c>
      <c r="J20" s="13">
        <v>3.7049999999999999E-5</v>
      </c>
      <c r="K20" s="11">
        <v>2.58E-2</v>
      </c>
      <c r="L20" s="8" t="s">
        <v>32</v>
      </c>
      <c r="M20" s="17">
        <v>0.61599999999999999</v>
      </c>
      <c r="N20" s="8">
        <v>25800</v>
      </c>
      <c r="O20" s="8" t="s">
        <v>33</v>
      </c>
    </row>
    <row r="21" spans="2:17">
      <c r="B21" s="9" t="s">
        <v>53</v>
      </c>
      <c r="C21" s="7">
        <v>1</v>
      </c>
      <c r="D21" s="8" t="s">
        <v>4</v>
      </c>
      <c r="E21" s="8">
        <v>2.8199999999999999E-2</v>
      </c>
      <c r="F21" s="8" t="s">
        <v>32</v>
      </c>
      <c r="G21" s="7">
        <v>1</v>
      </c>
      <c r="H21" s="11">
        <v>2.6677199999999996</v>
      </c>
      <c r="I21" s="13">
        <v>2.8200000000000002E-4</v>
      </c>
      <c r="J21" s="13">
        <v>4.2299999999999998E-5</v>
      </c>
      <c r="K21" s="11">
        <v>2.93E-2</v>
      </c>
      <c r="L21" s="8" t="s">
        <v>32</v>
      </c>
      <c r="M21" s="17">
        <v>0.7</v>
      </c>
      <c r="N21" s="8">
        <v>29300</v>
      </c>
      <c r="O21" s="8" t="s">
        <v>33</v>
      </c>
    </row>
    <row r="22" spans="2:17">
      <c r="B22" s="9" t="s">
        <v>18</v>
      </c>
      <c r="C22" s="7">
        <v>1</v>
      </c>
      <c r="D22" s="8" t="s">
        <v>4</v>
      </c>
      <c r="E22" s="8">
        <v>2.1399999999999999E-2</v>
      </c>
      <c r="F22" s="8" t="s">
        <v>32</v>
      </c>
      <c r="G22" s="7">
        <v>1</v>
      </c>
      <c r="H22" s="11">
        <v>2.7772899999999998</v>
      </c>
      <c r="I22" s="13">
        <v>2.8899999999999998E-4</v>
      </c>
      <c r="J22" s="13">
        <v>4.3349999999999997E-5</v>
      </c>
      <c r="K22" s="11">
        <v>2.2700000000000001E-2</v>
      </c>
      <c r="L22" s="8" t="s">
        <v>32</v>
      </c>
      <c r="M22" s="17">
        <v>0.54200000000000004</v>
      </c>
      <c r="N22" s="8">
        <v>29100</v>
      </c>
      <c r="O22" s="8" t="s">
        <v>33</v>
      </c>
    </row>
    <row r="23" spans="2:17">
      <c r="B23" s="9" t="s">
        <v>19</v>
      </c>
      <c r="C23" s="7">
        <v>1</v>
      </c>
      <c r="D23" s="8" t="s">
        <v>4</v>
      </c>
      <c r="E23" s="8">
        <v>2.8899999999999999E-2</v>
      </c>
      <c r="F23" s="8" t="s">
        <v>32</v>
      </c>
      <c r="G23" s="7">
        <v>1</v>
      </c>
      <c r="H23" s="11">
        <v>3.0922999999999998</v>
      </c>
      <c r="I23" s="13">
        <v>2.8899999999999998E-4</v>
      </c>
      <c r="J23" s="13">
        <v>4.3349999999999997E-5</v>
      </c>
      <c r="K23" s="11">
        <v>2.9100000000000001E-2</v>
      </c>
      <c r="L23" s="8" t="s">
        <v>32</v>
      </c>
      <c r="M23" s="17">
        <v>0.69599999999999995</v>
      </c>
      <c r="N23" s="8">
        <v>29100</v>
      </c>
      <c r="O23" s="8" t="s">
        <v>33</v>
      </c>
    </row>
    <row r="24" spans="2:17">
      <c r="B24" s="9" t="s">
        <v>54</v>
      </c>
      <c r="C24" s="7">
        <v>1</v>
      </c>
      <c r="D24" s="8" t="s">
        <v>20</v>
      </c>
      <c r="E24" s="8">
        <v>8.8000000000000005E-3</v>
      </c>
      <c r="F24" s="8" t="s">
        <v>55</v>
      </c>
      <c r="G24" s="7">
        <v>1</v>
      </c>
      <c r="H24" s="12">
        <v>4.6529999999999998E-4</v>
      </c>
      <c r="I24" s="13">
        <v>5.4000000000000004E-9</v>
      </c>
      <c r="J24" s="13">
        <v>2.7000000000000002E-9</v>
      </c>
      <c r="K24" s="11">
        <v>8.8000000000000005E-3</v>
      </c>
      <c r="L24" s="8" t="s">
        <v>55</v>
      </c>
      <c r="M24" s="17">
        <v>2.1100000000000001E-4</v>
      </c>
      <c r="N24" s="8">
        <v>8.8000000000000007</v>
      </c>
      <c r="O24" s="8" t="s">
        <v>56</v>
      </c>
    </row>
    <row r="25" spans="2:17">
      <c r="B25" s="9" t="s">
        <v>57</v>
      </c>
      <c r="C25" s="7">
        <v>1</v>
      </c>
      <c r="D25" s="8" t="s">
        <v>20</v>
      </c>
      <c r="E25" s="8">
        <v>9.5999999999999992E-3</v>
      </c>
      <c r="F25" s="8" t="s">
        <v>55</v>
      </c>
      <c r="G25" s="7">
        <v>1</v>
      </c>
      <c r="H25" s="12">
        <v>4.6529999999999998E-4</v>
      </c>
      <c r="I25" s="13">
        <v>5.4000000000000004E-9</v>
      </c>
      <c r="J25" s="13">
        <v>2.7000000000000002E-9</v>
      </c>
      <c r="K25" s="11">
        <v>9.5999999999999992E-3</v>
      </c>
      <c r="L25" s="8" t="s">
        <v>55</v>
      </c>
      <c r="M25" s="17">
        <v>2.3000000000000001E-4</v>
      </c>
      <c r="N25" s="8">
        <v>9.6</v>
      </c>
      <c r="O25" s="8" t="s">
        <v>56</v>
      </c>
    </row>
  </sheetData>
  <phoneticPr fontId="2" type="noConversion"/>
  <pageMargins left="0.7" right="0.7" top="0.75" bottom="0.75" header="0.3" footer="0.3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J43"/>
  <sheetViews>
    <sheetView zoomScale="85" zoomScaleNormal="85" workbookViewId="0">
      <selection activeCell="I32" sqref="I32"/>
    </sheetView>
  </sheetViews>
  <sheetFormatPr defaultRowHeight="16.5"/>
  <cols>
    <col min="1" max="1" width="1.25" style="2" customWidth="1"/>
    <col min="2" max="2" width="1" style="2" customWidth="1"/>
    <col min="3" max="3" width="14.625" customWidth="1"/>
    <col min="4" max="4" width="8.375" customWidth="1"/>
    <col min="5" max="5" width="11.125" customWidth="1"/>
    <col min="6" max="6" width="6.25" bestFit="1" customWidth="1"/>
    <col min="7" max="7" width="5.125" bestFit="1" customWidth="1"/>
    <col min="8" max="8" width="9.375" customWidth="1"/>
    <col min="9" max="9" width="8.125" bestFit="1" customWidth="1"/>
    <col min="10" max="10" width="8.875" bestFit="1" customWidth="1"/>
    <col min="11" max="11" width="12.625" bestFit="1" customWidth="1"/>
    <col min="12" max="12" width="12.625" customWidth="1"/>
    <col min="13" max="13" width="8.125" bestFit="1" customWidth="1"/>
    <col min="14" max="14" width="8.875" bestFit="1" customWidth="1"/>
    <col min="15" max="15" width="12.625" bestFit="1" customWidth="1"/>
    <col min="16" max="36" width="8.625" style="2"/>
  </cols>
  <sheetData>
    <row r="1" spans="1:15" s="2" customFormat="1" ht="30" customHeight="1">
      <c r="A1" s="101"/>
      <c r="B1" s="164" t="s">
        <v>113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s="2" customFormat="1" ht="17.45" customHeight="1">
      <c r="A2" s="101"/>
      <c r="B2" s="101"/>
      <c r="C2" s="101"/>
      <c r="D2" s="101"/>
      <c r="E2" s="101"/>
      <c r="F2" s="101"/>
      <c r="G2" s="101"/>
      <c r="H2" s="101"/>
      <c r="I2" s="102"/>
      <c r="J2" s="101"/>
      <c r="K2" s="101"/>
      <c r="L2" s="101"/>
      <c r="M2" s="101"/>
      <c r="N2" s="171" t="s">
        <v>80</v>
      </c>
      <c r="O2" s="172"/>
    </row>
    <row r="3" spans="1:15" s="2" customFormat="1" ht="6.95" customHeight="1">
      <c r="A3" s="101"/>
      <c r="B3" s="101"/>
      <c r="C3" s="101"/>
      <c r="D3" s="101"/>
      <c r="E3" s="101"/>
      <c r="F3" s="101"/>
      <c r="G3" s="101"/>
      <c r="H3" s="101"/>
      <c r="I3" s="102"/>
      <c r="J3" s="101"/>
      <c r="K3" s="101"/>
      <c r="L3" s="101"/>
      <c r="M3" s="101"/>
      <c r="N3" s="103"/>
      <c r="O3" s="103"/>
    </row>
    <row r="4" spans="1:15" ht="17.45" customHeight="1">
      <c r="A4" s="101"/>
      <c r="B4" s="101"/>
      <c r="C4" s="170" t="s">
        <v>139</v>
      </c>
      <c r="D4" s="170" t="s">
        <v>140</v>
      </c>
      <c r="E4" s="170" t="s">
        <v>141</v>
      </c>
      <c r="F4" s="170" t="s">
        <v>114</v>
      </c>
      <c r="G4" s="170" t="s">
        <v>115</v>
      </c>
      <c r="H4" s="165" t="s">
        <v>116</v>
      </c>
      <c r="I4" s="165"/>
      <c r="J4" s="165"/>
      <c r="K4" s="165"/>
      <c r="L4" s="166" t="s">
        <v>117</v>
      </c>
      <c r="M4" s="166"/>
      <c r="N4" s="166"/>
      <c r="O4" s="166"/>
    </row>
    <row r="5" spans="1:15" ht="49.5">
      <c r="A5" s="101"/>
      <c r="B5" s="101"/>
      <c r="C5" s="170"/>
      <c r="D5" s="170"/>
      <c r="E5" s="170"/>
      <c r="F5" s="170"/>
      <c r="G5" s="170"/>
      <c r="H5" s="85" t="s">
        <v>118</v>
      </c>
      <c r="I5" s="85" t="s">
        <v>120</v>
      </c>
      <c r="J5" s="85" t="s">
        <v>119</v>
      </c>
      <c r="K5" s="85" t="s">
        <v>135</v>
      </c>
      <c r="L5" s="85" t="s">
        <v>118</v>
      </c>
      <c r="M5" s="85" t="s">
        <v>120</v>
      </c>
      <c r="N5" s="85" t="s">
        <v>119</v>
      </c>
      <c r="O5" s="85" t="s">
        <v>135</v>
      </c>
    </row>
    <row r="6" spans="1:15" ht="24" customHeight="1">
      <c r="A6" s="101"/>
      <c r="B6" s="101"/>
      <c r="C6" s="167" t="s">
        <v>121</v>
      </c>
      <c r="D6" s="168"/>
      <c r="E6" s="168"/>
      <c r="F6" s="168"/>
      <c r="G6" s="168"/>
      <c r="H6" s="168"/>
      <c r="I6" s="169"/>
      <c r="J6" s="82">
        <f>SUM(J7:J283)</f>
        <v>0</v>
      </c>
      <c r="K6" s="112">
        <f>SUM(K7:K283)</f>
        <v>0</v>
      </c>
      <c r="L6" s="167" t="s">
        <v>122</v>
      </c>
      <c r="M6" s="169"/>
      <c r="N6" s="82">
        <f>SUM(N7:N283)</f>
        <v>0</v>
      </c>
      <c r="O6" s="112">
        <f>SUM(O7:O283)</f>
        <v>0</v>
      </c>
    </row>
    <row r="7" spans="1:15" ht="17.25">
      <c r="A7" s="101"/>
      <c r="B7" s="101"/>
      <c r="C7" s="108"/>
      <c r="D7" s="108"/>
      <c r="E7" s="108"/>
      <c r="F7" s="108"/>
      <c r="G7" s="108"/>
      <c r="H7" s="108"/>
      <c r="I7" s="108"/>
      <c r="J7" s="108"/>
      <c r="K7" s="109">
        <f t="shared" ref="K7:K23" si="0">F7*G7*J7*I7/1000</f>
        <v>0</v>
      </c>
      <c r="L7" s="108"/>
      <c r="M7" s="108"/>
      <c r="N7" s="108">
        <f t="shared" ref="N7:N23" si="1">J7</f>
        <v>0</v>
      </c>
      <c r="O7" s="109">
        <f t="shared" ref="O7:O23" si="2">F7*G7*N7*M7/1000</f>
        <v>0</v>
      </c>
    </row>
    <row r="8" spans="1:15" ht="17.25">
      <c r="A8" s="101"/>
      <c r="B8" s="101"/>
      <c r="C8" s="108"/>
      <c r="D8" s="108"/>
      <c r="E8" s="108"/>
      <c r="F8" s="108"/>
      <c r="G8" s="108"/>
      <c r="H8" s="108"/>
      <c r="I8" s="108"/>
      <c r="J8" s="108"/>
      <c r="K8" s="109">
        <f t="shared" si="0"/>
        <v>0</v>
      </c>
      <c r="L8" s="108"/>
      <c r="M8" s="108"/>
      <c r="N8" s="108">
        <f t="shared" si="1"/>
        <v>0</v>
      </c>
      <c r="O8" s="109">
        <f t="shared" si="2"/>
        <v>0</v>
      </c>
    </row>
    <row r="9" spans="1:15" ht="17.25">
      <c r="A9" s="101"/>
      <c r="B9" s="101"/>
      <c r="C9" s="108"/>
      <c r="D9" s="108"/>
      <c r="E9" s="108"/>
      <c r="F9" s="108"/>
      <c r="G9" s="108"/>
      <c r="H9" s="108"/>
      <c r="I9" s="108"/>
      <c r="J9" s="108"/>
      <c r="K9" s="109">
        <f t="shared" si="0"/>
        <v>0</v>
      </c>
      <c r="L9" s="108"/>
      <c r="M9" s="108"/>
      <c r="N9" s="108">
        <f t="shared" si="1"/>
        <v>0</v>
      </c>
      <c r="O9" s="109">
        <f t="shared" si="2"/>
        <v>0</v>
      </c>
    </row>
    <row r="10" spans="1:15" ht="17.25">
      <c r="A10" s="101"/>
      <c r="B10" s="101"/>
      <c r="C10" s="108"/>
      <c r="D10" s="108"/>
      <c r="E10" s="108"/>
      <c r="F10" s="108"/>
      <c r="G10" s="108"/>
      <c r="H10" s="108"/>
      <c r="I10" s="108"/>
      <c r="J10" s="108"/>
      <c r="K10" s="109">
        <f t="shared" si="0"/>
        <v>0</v>
      </c>
      <c r="L10" s="108"/>
      <c r="M10" s="108"/>
      <c r="N10" s="108">
        <f t="shared" si="1"/>
        <v>0</v>
      </c>
      <c r="O10" s="109">
        <f t="shared" si="2"/>
        <v>0</v>
      </c>
    </row>
    <row r="11" spans="1:15" ht="17.25">
      <c r="A11" s="101"/>
      <c r="B11" s="101"/>
      <c r="C11" s="108"/>
      <c r="D11" s="108"/>
      <c r="E11" s="108"/>
      <c r="F11" s="108"/>
      <c r="G11" s="108"/>
      <c r="H11" s="108"/>
      <c r="I11" s="108"/>
      <c r="J11" s="108"/>
      <c r="K11" s="109">
        <f t="shared" si="0"/>
        <v>0</v>
      </c>
      <c r="L11" s="108"/>
      <c r="M11" s="108"/>
      <c r="N11" s="108">
        <f t="shared" si="1"/>
        <v>0</v>
      </c>
      <c r="O11" s="109">
        <f t="shared" si="2"/>
        <v>0</v>
      </c>
    </row>
    <row r="12" spans="1:15" ht="17.25">
      <c r="A12" s="101"/>
      <c r="B12" s="101"/>
      <c r="C12" s="108"/>
      <c r="D12" s="108"/>
      <c r="E12" s="108"/>
      <c r="F12" s="108"/>
      <c r="G12" s="108"/>
      <c r="H12" s="108"/>
      <c r="I12" s="108"/>
      <c r="J12" s="108"/>
      <c r="K12" s="109">
        <f t="shared" si="0"/>
        <v>0</v>
      </c>
      <c r="L12" s="108"/>
      <c r="M12" s="108"/>
      <c r="N12" s="108">
        <f t="shared" si="1"/>
        <v>0</v>
      </c>
      <c r="O12" s="109">
        <f t="shared" si="2"/>
        <v>0</v>
      </c>
    </row>
    <row r="13" spans="1:15" ht="17.25">
      <c r="A13" s="101"/>
      <c r="B13" s="101"/>
      <c r="C13" s="108"/>
      <c r="D13" s="108"/>
      <c r="E13" s="108"/>
      <c r="F13" s="108"/>
      <c r="G13" s="108"/>
      <c r="H13" s="108"/>
      <c r="I13" s="108"/>
      <c r="J13" s="108"/>
      <c r="K13" s="109">
        <f t="shared" si="0"/>
        <v>0</v>
      </c>
      <c r="L13" s="108"/>
      <c r="M13" s="108"/>
      <c r="N13" s="108">
        <f t="shared" si="1"/>
        <v>0</v>
      </c>
      <c r="O13" s="109">
        <f t="shared" si="2"/>
        <v>0</v>
      </c>
    </row>
    <row r="14" spans="1:15" ht="17.25">
      <c r="A14" s="101"/>
      <c r="B14" s="101"/>
      <c r="C14" s="108"/>
      <c r="D14" s="108"/>
      <c r="E14" s="108"/>
      <c r="F14" s="108"/>
      <c r="G14" s="108"/>
      <c r="H14" s="108"/>
      <c r="I14" s="108"/>
      <c r="J14" s="108"/>
      <c r="K14" s="109">
        <f t="shared" si="0"/>
        <v>0</v>
      </c>
      <c r="L14" s="108"/>
      <c r="M14" s="108"/>
      <c r="N14" s="108">
        <f t="shared" si="1"/>
        <v>0</v>
      </c>
      <c r="O14" s="109">
        <f t="shared" si="2"/>
        <v>0</v>
      </c>
    </row>
    <row r="15" spans="1:15" ht="17.25">
      <c r="A15" s="101"/>
      <c r="B15" s="101"/>
      <c r="C15" s="108"/>
      <c r="D15" s="108"/>
      <c r="E15" s="108"/>
      <c r="F15" s="108"/>
      <c r="G15" s="108"/>
      <c r="H15" s="108"/>
      <c r="I15" s="108"/>
      <c r="J15" s="108"/>
      <c r="K15" s="109">
        <f t="shared" si="0"/>
        <v>0</v>
      </c>
      <c r="L15" s="108"/>
      <c r="M15" s="108"/>
      <c r="N15" s="108">
        <f t="shared" si="1"/>
        <v>0</v>
      </c>
      <c r="O15" s="109">
        <f t="shared" si="2"/>
        <v>0</v>
      </c>
    </row>
    <row r="16" spans="1:15" ht="17.25">
      <c r="A16" s="101"/>
      <c r="B16" s="101"/>
      <c r="C16" s="108"/>
      <c r="D16" s="108"/>
      <c r="E16" s="108"/>
      <c r="F16" s="108"/>
      <c r="G16" s="108"/>
      <c r="H16" s="108"/>
      <c r="I16" s="108"/>
      <c r="J16" s="108"/>
      <c r="K16" s="109">
        <f t="shared" si="0"/>
        <v>0</v>
      </c>
      <c r="L16" s="108"/>
      <c r="M16" s="108"/>
      <c r="N16" s="108">
        <f t="shared" si="1"/>
        <v>0</v>
      </c>
      <c r="O16" s="109">
        <f t="shared" si="2"/>
        <v>0</v>
      </c>
    </row>
    <row r="17" spans="1:15" ht="17.25">
      <c r="A17" s="101"/>
      <c r="B17" s="101"/>
      <c r="C17" s="108"/>
      <c r="D17" s="108"/>
      <c r="E17" s="108"/>
      <c r="F17" s="108"/>
      <c r="G17" s="108"/>
      <c r="H17" s="108"/>
      <c r="I17" s="108"/>
      <c r="J17" s="108"/>
      <c r="K17" s="109">
        <f t="shared" si="0"/>
        <v>0</v>
      </c>
      <c r="L17" s="108"/>
      <c r="M17" s="108"/>
      <c r="N17" s="108">
        <f t="shared" si="1"/>
        <v>0</v>
      </c>
      <c r="O17" s="109">
        <f t="shared" si="2"/>
        <v>0</v>
      </c>
    </row>
    <row r="18" spans="1:15" ht="17.25">
      <c r="A18" s="101"/>
      <c r="B18" s="101"/>
      <c r="C18" s="108"/>
      <c r="D18" s="108"/>
      <c r="E18" s="108"/>
      <c r="F18" s="108"/>
      <c r="G18" s="108"/>
      <c r="H18" s="108"/>
      <c r="I18" s="108"/>
      <c r="J18" s="108"/>
      <c r="K18" s="109">
        <f t="shared" si="0"/>
        <v>0</v>
      </c>
      <c r="L18" s="108"/>
      <c r="M18" s="108"/>
      <c r="N18" s="108">
        <f t="shared" si="1"/>
        <v>0</v>
      </c>
      <c r="O18" s="109">
        <f t="shared" si="2"/>
        <v>0</v>
      </c>
    </row>
    <row r="19" spans="1:15" ht="17.25">
      <c r="A19" s="101"/>
      <c r="B19" s="101"/>
      <c r="C19" s="108"/>
      <c r="D19" s="108"/>
      <c r="E19" s="108"/>
      <c r="F19" s="108"/>
      <c r="G19" s="108"/>
      <c r="H19" s="108"/>
      <c r="I19" s="108"/>
      <c r="J19" s="108"/>
      <c r="K19" s="109">
        <f t="shared" si="0"/>
        <v>0</v>
      </c>
      <c r="L19" s="108"/>
      <c r="M19" s="108"/>
      <c r="N19" s="108">
        <f t="shared" si="1"/>
        <v>0</v>
      </c>
      <c r="O19" s="109">
        <f t="shared" si="2"/>
        <v>0</v>
      </c>
    </row>
    <row r="20" spans="1:15" ht="17.25">
      <c r="A20" s="101"/>
      <c r="B20" s="101"/>
      <c r="C20" s="108"/>
      <c r="D20" s="108"/>
      <c r="E20" s="108"/>
      <c r="F20" s="108"/>
      <c r="G20" s="108"/>
      <c r="H20" s="108"/>
      <c r="I20" s="108"/>
      <c r="J20" s="108"/>
      <c r="K20" s="109">
        <f t="shared" si="0"/>
        <v>0</v>
      </c>
      <c r="L20" s="108"/>
      <c r="M20" s="108"/>
      <c r="N20" s="108">
        <f t="shared" si="1"/>
        <v>0</v>
      </c>
      <c r="O20" s="109">
        <f t="shared" si="2"/>
        <v>0</v>
      </c>
    </row>
    <row r="21" spans="1:15" ht="17.25">
      <c r="A21" s="101"/>
      <c r="B21" s="101"/>
      <c r="C21" s="108"/>
      <c r="D21" s="108"/>
      <c r="E21" s="108"/>
      <c r="F21" s="108"/>
      <c r="G21" s="108"/>
      <c r="H21" s="108"/>
      <c r="I21" s="108"/>
      <c r="J21" s="108"/>
      <c r="K21" s="109">
        <f t="shared" si="0"/>
        <v>0</v>
      </c>
      <c r="L21" s="108"/>
      <c r="M21" s="108"/>
      <c r="N21" s="108">
        <f t="shared" si="1"/>
        <v>0</v>
      </c>
      <c r="O21" s="109">
        <f t="shared" si="2"/>
        <v>0</v>
      </c>
    </row>
    <row r="22" spans="1:15" ht="17.25">
      <c r="A22" s="101"/>
      <c r="B22" s="101"/>
      <c r="C22" s="108"/>
      <c r="D22" s="108"/>
      <c r="E22" s="108"/>
      <c r="F22" s="108"/>
      <c r="G22" s="108"/>
      <c r="H22" s="108"/>
      <c r="I22" s="108"/>
      <c r="J22" s="108"/>
      <c r="K22" s="109">
        <f t="shared" si="0"/>
        <v>0</v>
      </c>
      <c r="L22" s="108"/>
      <c r="M22" s="108"/>
      <c r="N22" s="108">
        <f t="shared" si="1"/>
        <v>0</v>
      </c>
      <c r="O22" s="109">
        <f t="shared" si="2"/>
        <v>0</v>
      </c>
    </row>
    <row r="23" spans="1:15" ht="17.25">
      <c r="A23" s="101"/>
      <c r="B23" s="101"/>
      <c r="C23" s="108"/>
      <c r="D23" s="108"/>
      <c r="E23" s="108"/>
      <c r="F23" s="108"/>
      <c r="G23" s="108"/>
      <c r="H23" s="108"/>
      <c r="I23" s="108"/>
      <c r="J23" s="108"/>
      <c r="K23" s="109">
        <f t="shared" si="0"/>
        <v>0</v>
      </c>
      <c r="L23" s="108"/>
      <c r="M23" s="108"/>
      <c r="N23" s="108">
        <f t="shared" si="1"/>
        <v>0</v>
      </c>
      <c r="O23" s="109">
        <f t="shared" si="2"/>
        <v>0</v>
      </c>
    </row>
    <row r="24" spans="1:15" s="2" customFormat="1"/>
    <row r="25" spans="1:15" s="2" customFormat="1"/>
    <row r="26" spans="1:15" s="2" customFormat="1"/>
    <row r="27" spans="1:15" s="2" customFormat="1"/>
    <row r="28" spans="1:15" s="2" customFormat="1"/>
    <row r="29" spans="1:15" s="2" customFormat="1"/>
    <row r="30" spans="1:15" s="2" customFormat="1"/>
    <row r="31" spans="1:15" s="2" customFormat="1"/>
    <row r="32" spans="1:1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</sheetData>
  <mergeCells count="11">
    <mergeCell ref="B1:O1"/>
    <mergeCell ref="H4:K4"/>
    <mergeCell ref="L4:O4"/>
    <mergeCell ref="C6:I6"/>
    <mergeCell ref="L6:M6"/>
    <mergeCell ref="D4:D5"/>
    <mergeCell ref="E4:E5"/>
    <mergeCell ref="N2:O2"/>
    <mergeCell ref="C4:C5"/>
    <mergeCell ref="F4:F5"/>
    <mergeCell ref="G4:G5"/>
  </mergeCells>
  <phoneticPr fontId="2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①구성 및 소개</vt:lpstr>
      <vt:lpstr>②감축설비명_자동산정</vt:lpstr>
      <vt:lpstr>③감축설비명_직접입력</vt:lpstr>
      <vt:lpstr>④LED_자동산정</vt:lpstr>
      <vt:lpstr>참고1.배출계수</vt:lpstr>
      <vt:lpstr>⑤LED_산출근거</vt:lpstr>
      <vt:lpstr>'①구성 및 소개'!Print_Area</vt:lpstr>
      <vt:lpstr>②감축설비명_자동산정!Print_Area</vt:lpstr>
      <vt:lpstr>③감축설비명_직접입력!Print_Area</vt:lpstr>
      <vt:lpstr>④LED_자동산정!Print_Area</vt:lpstr>
      <vt:lpstr>참고1.배출계수!Print_Area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Lizzy</dc:creator>
  <cp:lastModifiedBy>정영은</cp:lastModifiedBy>
  <cp:lastPrinted>2018-01-24T04:57:32Z</cp:lastPrinted>
  <dcterms:created xsi:type="dcterms:W3CDTF">2016-07-22T01:26:00Z</dcterms:created>
  <dcterms:modified xsi:type="dcterms:W3CDTF">2019-01-02T09:04:12Z</dcterms:modified>
</cp:coreProperties>
</file>